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nas\研究・産学官連携推進部研究企画課\08.研究推進係\14 西新プラザ\06 支線LAN（IPアドレス等）、HP更新\★ホームページ更新\R8年5月年度途中更新（空調工事、様式差替）\01 決裁\"/>
    </mc:Choice>
  </mc:AlternateContent>
  <xr:revisionPtr revIDLastSave="0" documentId="13_ncr:1_{98F213A1-3528-4FED-BBB3-8827EC552AFE}" xr6:coauthVersionLast="47" xr6:coauthVersionMax="47" xr10:uidLastSave="{00000000-0000-0000-0000-000000000000}"/>
  <workbookProtection workbookAlgorithmName="SHA-512" workbookHashValue="ZdozrVLKGThJHWknn1drPu+UwI7srbKHCKrSXwy3MsxnAJaeAX68TOm4YGS+bE0ZT1PFEmRwd89oE/wJiX6chQ==" workbookSaltValue="pSEKdXGCwbajBdIoxd5inw==" workbookSpinCount="100000" lockStructure="1"/>
  <bookViews>
    <workbookView xWindow="-120" yWindow="-120" windowWidth="29040" windowHeight="15720" xr2:uid="{00000000-000D-0000-FFFF-FFFF00000000}"/>
  </bookViews>
  <sheets>
    <sheet name="申込画面" sheetId="1" r:id="rId1"/>
    <sheet name="使用願" sheetId="2" r:id="rId2"/>
    <sheet name="宿泊者名簿 兼 使用料金計算書" sheetId="3" r:id="rId3"/>
    <sheet name="相手先登録依頼書" sheetId="4" r:id="rId4"/>
  </sheets>
  <definedNames>
    <definedName name="_xlnm.Print_Area" localSheetId="1">使用願!$A$1:$G$32</definedName>
    <definedName name="_xlnm.Print_Area" localSheetId="0">申込画面!$A$1:$W$40</definedName>
    <definedName name="_xlnm.Print_Area" localSheetId="3">相手先登録依頼書!$A$1:$AC$21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5" i="1" l="1"/>
  <c r="T5" i="1"/>
  <c r="T4" i="1"/>
  <c r="S4" i="1"/>
  <c r="E9" i="1"/>
  <c r="A28" i="2" s="1"/>
  <c r="C14" i="2"/>
  <c r="C12" i="2"/>
  <c r="C13" i="2"/>
  <c r="O1" i="3"/>
  <c r="C23" i="2"/>
  <c r="A4" i="2"/>
  <c r="U5" i="1" l="1"/>
  <c r="V5" i="1" s="1"/>
  <c r="U4" i="1"/>
  <c r="V4" i="1" s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C19" i="2"/>
  <c r="C18" i="2"/>
  <c r="C10" i="3"/>
  <c r="D10" i="3"/>
  <c r="C20" i="2" l="1"/>
  <c r="M7" i="3"/>
  <c r="M6" i="3"/>
  <c r="M5" i="3"/>
  <c r="M4" i="3"/>
  <c r="E6" i="2"/>
  <c r="C11" i="3"/>
  <c r="D11" i="3"/>
  <c r="E11" i="3"/>
  <c r="F11" i="3"/>
  <c r="G11" i="3"/>
  <c r="H11" i="3"/>
  <c r="I11" i="3"/>
  <c r="J11" i="3"/>
  <c r="K11" i="3"/>
  <c r="C12" i="3"/>
  <c r="D12" i="3"/>
  <c r="E12" i="3"/>
  <c r="F12" i="3"/>
  <c r="G12" i="3"/>
  <c r="H12" i="3"/>
  <c r="I12" i="3"/>
  <c r="J12" i="3"/>
  <c r="K12" i="3"/>
  <c r="L12" i="3"/>
  <c r="C13" i="3"/>
  <c r="D13" i="3"/>
  <c r="E13" i="3"/>
  <c r="F13" i="3"/>
  <c r="G13" i="3"/>
  <c r="H13" i="3"/>
  <c r="I13" i="3"/>
  <c r="J13" i="3"/>
  <c r="K13" i="3"/>
  <c r="L13" i="3"/>
  <c r="C14" i="3"/>
  <c r="D14" i="3"/>
  <c r="E14" i="3"/>
  <c r="F14" i="3"/>
  <c r="G14" i="3"/>
  <c r="H14" i="3"/>
  <c r="I14" i="3"/>
  <c r="J14" i="3"/>
  <c r="K14" i="3"/>
  <c r="L14" i="3"/>
  <c r="C15" i="3"/>
  <c r="D15" i="3"/>
  <c r="E15" i="3"/>
  <c r="F15" i="3"/>
  <c r="G15" i="3"/>
  <c r="H15" i="3"/>
  <c r="I15" i="3"/>
  <c r="J15" i="3"/>
  <c r="K15" i="3"/>
  <c r="L15" i="3"/>
  <c r="C16" i="3"/>
  <c r="D16" i="3"/>
  <c r="E16" i="3"/>
  <c r="F16" i="3"/>
  <c r="G16" i="3"/>
  <c r="H16" i="3"/>
  <c r="I16" i="3"/>
  <c r="J16" i="3"/>
  <c r="K16" i="3"/>
  <c r="L16" i="3"/>
  <c r="C17" i="3"/>
  <c r="D17" i="3"/>
  <c r="E17" i="3"/>
  <c r="F17" i="3"/>
  <c r="G17" i="3"/>
  <c r="H17" i="3"/>
  <c r="I17" i="3"/>
  <c r="J17" i="3"/>
  <c r="K17" i="3"/>
  <c r="L17" i="3"/>
  <c r="C18" i="3"/>
  <c r="D18" i="3"/>
  <c r="E18" i="3"/>
  <c r="F18" i="3"/>
  <c r="G18" i="3"/>
  <c r="H18" i="3"/>
  <c r="I18" i="3"/>
  <c r="J18" i="3"/>
  <c r="K18" i="3"/>
  <c r="L18" i="3"/>
  <c r="C19" i="3"/>
  <c r="D19" i="3"/>
  <c r="E19" i="3"/>
  <c r="F19" i="3"/>
  <c r="G19" i="3"/>
  <c r="H19" i="3"/>
  <c r="I19" i="3"/>
  <c r="J19" i="3"/>
  <c r="K19" i="3"/>
  <c r="L19" i="3"/>
  <c r="C20" i="3"/>
  <c r="D20" i="3"/>
  <c r="E20" i="3"/>
  <c r="F20" i="3"/>
  <c r="G20" i="3"/>
  <c r="H20" i="3"/>
  <c r="I20" i="3"/>
  <c r="J20" i="3"/>
  <c r="K20" i="3"/>
  <c r="L20" i="3"/>
  <c r="C21" i="3"/>
  <c r="D21" i="3"/>
  <c r="E21" i="3"/>
  <c r="F21" i="3"/>
  <c r="G21" i="3"/>
  <c r="H21" i="3"/>
  <c r="I21" i="3"/>
  <c r="J21" i="3"/>
  <c r="K21" i="3"/>
  <c r="L21" i="3"/>
  <c r="C22" i="3"/>
  <c r="D22" i="3"/>
  <c r="E22" i="3"/>
  <c r="F22" i="3"/>
  <c r="G22" i="3"/>
  <c r="H22" i="3"/>
  <c r="I22" i="3"/>
  <c r="J22" i="3"/>
  <c r="K22" i="3"/>
  <c r="L22" i="3"/>
  <c r="C23" i="3"/>
  <c r="D23" i="3"/>
  <c r="E23" i="3"/>
  <c r="F23" i="3"/>
  <c r="G23" i="3"/>
  <c r="H23" i="3"/>
  <c r="I23" i="3"/>
  <c r="J23" i="3"/>
  <c r="K23" i="3"/>
  <c r="L23" i="3"/>
  <c r="C24" i="3"/>
  <c r="D24" i="3"/>
  <c r="E24" i="3"/>
  <c r="F24" i="3"/>
  <c r="G24" i="3"/>
  <c r="H24" i="3"/>
  <c r="I24" i="3"/>
  <c r="J24" i="3"/>
  <c r="K24" i="3"/>
  <c r="L24" i="3"/>
  <c r="C25" i="3"/>
  <c r="D25" i="3"/>
  <c r="E25" i="3"/>
  <c r="F25" i="3"/>
  <c r="G25" i="3"/>
  <c r="H25" i="3"/>
  <c r="I25" i="3"/>
  <c r="J25" i="3"/>
  <c r="K25" i="3"/>
  <c r="L25" i="3"/>
  <c r="C26" i="3"/>
  <c r="D26" i="3"/>
  <c r="E26" i="3"/>
  <c r="F26" i="3"/>
  <c r="G26" i="3"/>
  <c r="H26" i="3"/>
  <c r="I26" i="3"/>
  <c r="J26" i="3"/>
  <c r="K26" i="3"/>
  <c r="L26" i="3"/>
  <c r="C27" i="3"/>
  <c r="D27" i="3"/>
  <c r="E27" i="3"/>
  <c r="F27" i="3"/>
  <c r="G27" i="3"/>
  <c r="H27" i="3"/>
  <c r="I27" i="3"/>
  <c r="J27" i="3"/>
  <c r="K27" i="3"/>
  <c r="L27" i="3"/>
  <c r="C28" i="3"/>
  <c r="D28" i="3"/>
  <c r="E28" i="3"/>
  <c r="F28" i="3"/>
  <c r="G28" i="3"/>
  <c r="H28" i="3"/>
  <c r="I28" i="3"/>
  <c r="J28" i="3"/>
  <c r="K28" i="3"/>
  <c r="L28" i="3"/>
  <c r="C29" i="3"/>
  <c r="D29" i="3"/>
  <c r="E29" i="3"/>
  <c r="F29" i="3"/>
  <c r="G29" i="3"/>
  <c r="H29" i="3"/>
  <c r="I29" i="3"/>
  <c r="J29" i="3"/>
  <c r="K29" i="3"/>
  <c r="L29" i="3"/>
  <c r="E10" i="3"/>
  <c r="F10" i="3"/>
  <c r="G10" i="3"/>
  <c r="H10" i="3"/>
  <c r="I10" i="3"/>
  <c r="K10" i="3"/>
  <c r="J10" i="3"/>
  <c r="C16" i="2"/>
  <c r="C15" i="2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11" i="3"/>
  <c r="B12" i="3"/>
  <c r="B13" i="3"/>
  <c r="B14" i="3"/>
  <c r="B15" i="3"/>
  <c r="B16" i="3"/>
  <c r="B10" i="3"/>
  <c r="A23" i="2"/>
  <c r="C21" i="2"/>
  <c r="A30" i="2"/>
  <c r="L10" i="3" l="1"/>
  <c r="S6" i="1"/>
  <c r="T6" i="1"/>
  <c r="M12" i="3" s="1"/>
  <c r="T10" i="1"/>
  <c r="V10" i="1" s="1"/>
  <c r="N16" i="3" s="1"/>
  <c r="T11" i="1"/>
  <c r="V11" i="1" s="1"/>
  <c r="N17" i="3" s="1"/>
  <c r="T12" i="1"/>
  <c r="V12" i="1" s="1"/>
  <c r="N18" i="3" s="1"/>
  <c r="T13" i="1"/>
  <c r="V13" i="1" s="1"/>
  <c r="N19" i="3" s="1"/>
  <c r="T14" i="1"/>
  <c r="V14" i="1" s="1"/>
  <c r="N20" i="3" s="1"/>
  <c r="T15" i="1"/>
  <c r="V15" i="1" s="1"/>
  <c r="N21" i="3" s="1"/>
  <c r="T16" i="1"/>
  <c r="V16" i="1" s="1"/>
  <c r="N22" i="3" s="1"/>
  <c r="T17" i="1"/>
  <c r="V17" i="1" s="1"/>
  <c r="N23" i="3" s="1"/>
  <c r="T18" i="1"/>
  <c r="V18" i="1" s="1"/>
  <c r="N24" i="3" s="1"/>
  <c r="T19" i="1"/>
  <c r="V19" i="1" s="1"/>
  <c r="N25" i="3" s="1"/>
  <c r="T20" i="1"/>
  <c r="V20" i="1" s="1"/>
  <c r="N26" i="3" s="1"/>
  <c r="T21" i="1"/>
  <c r="V21" i="1" s="1"/>
  <c r="N27" i="3" s="1"/>
  <c r="T22" i="1"/>
  <c r="V22" i="1" s="1"/>
  <c r="N28" i="3" s="1"/>
  <c r="T23" i="1"/>
  <c r="V23" i="1" s="1"/>
  <c r="N29" i="3" s="1"/>
  <c r="T7" i="1"/>
  <c r="V7" i="1" s="1"/>
  <c r="N13" i="3" s="1"/>
  <c r="T8" i="1"/>
  <c r="V8" i="1" s="1"/>
  <c r="N14" i="3" s="1"/>
  <c r="T9" i="1"/>
  <c r="V9" i="1" s="1"/>
  <c r="N15" i="3" s="1"/>
  <c r="M21" i="3" l="1"/>
  <c r="M10" i="3" l="1"/>
  <c r="N10" i="3"/>
  <c r="M11" i="3"/>
  <c r="M29" i="3"/>
  <c r="M28" i="3"/>
  <c r="M27" i="3"/>
  <c r="M26" i="3"/>
  <c r="M25" i="3"/>
  <c r="M24" i="3"/>
  <c r="M23" i="3"/>
  <c r="M22" i="3"/>
  <c r="M20" i="3"/>
  <c r="M19" i="3"/>
  <c r="M18" i="3"/>
  <c r="M17" i="3"/>
  <c r="M16" i="3"/>
  <c r="M15" i="3"/>
  <c r="M14" i="3"/>
  <c r="M13" i="3"/>
  <c r="V6" i="1"/>
  <c r="N12" i="3" s="1"/>
  <c r="N11" i="3" l="1"/>
  <c r="N30" i="3" s="1"/>
  <c r="L11" i="3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V24" i="1" l="1"/>
  <c r="C24" i="2" s="1"/>
  <c r="E7" i="2"/>
  <c r="E9" i="2" l="1"/>
  <c r="E8" i="2"/>
  <c r="L31" i="3" l="1"/>
  <c r="L30" i="3"/>
  <c r="A24" i="2"/>
  <c r="C17" i="2" l="1"/>
  <c r="A3" i="2" l="1"/>
  <c r="C22" i="2" l="1"/>
</calcChain>
</file>

<file path=xl/sharedStrings.xml><?xml version="1.0" encoding="utf-8"?>
<sst xmlns="http://schemas.openxmlformats.org/spreadsheetml/2006/main" count="149" uniqueCount="131">
  <si>
    <t>データの入力規則リスト</t>
    <rPh sb="4" eb="6">
      <t>ニュウリョク</t>
    </rPh>
    <rPh sb="6" eb="8">
      <t>キソク</t>
    </rPh>
    <phoneticPr fontId="6"/>
  </si>
  <si>
    <t>項目</t>
    <rPh sb="0" eb="2">
      <t>コウモク</t>
    </rPh>
    <phoneticPr fontId="6"/>
  </si>
  <si>
    <t>入力欄</t>
    <rPh sb="0" eb="2">
      <t>ニュウリョク</t>
    </rPh>
    <rPh sb="2" eb="3">
      <t>ラン</t>
    </rPh>
    <phoneticPr fontId="6"/>
  </si>
  <si>
    <t>備考</t>
    <rPh sb="0" eb="2">
      <t>ビコウ</t>
    </rPh>
    <phoneticPr fontId="6"/>
  </si>
  <si>
    <t>NO</t>
    <phoneticPr fontId="6"/>
  </si>
  <si>
    <t>使用料</t>
    <rPh sb="0" eb="3">
      <t>シヨウリョウ</t>
    </rPh>
    <phoneticPr fontId="6"/>
  </si>
  <si>
    <t>計</t>
    <rPh sb="0" eb="1">
      <t>ケイ</t>
    </rPh>
    <phoneticPr fontId="6"/>
  </si>
  <si>
    <t>目的</t>
    <rPh sb="0" eb="2">
      <t>モクテキ</t>
    </rPh>
    <phoneticPr fontId="6"/>
  </si>
  <si>
    <t>例　2019/5/1</t>
    <rPh sb="0" eb="1">
      <t>レイ</t>
    </rPh>
    <phoneticPr fontId="6"/>
  </si>
  <si>
    <t>申込者</t>
    <rPh sb="0" eb="2">
      <t>モウシコミ</t>
    </rPh>
    <rPh sb="2" eb="3">
      <t>シャ</t>
    </rPh>
    <phoneticPr fontId="6"/>
  </si>
  <si>
    <t>E-mail</t>
    <phoneticPr fontId="6"/>
  </si>
  <si>
    <t>リストから選択</t>
    <rPh sb="5" eb="7">
      <t>センタク</t>
    </rPh>
    <phoneticPr fontId="6"/>
  </si>
  <si>
    <t>〇〇大学〇〇学部</t>
    <rPh sb="2" eb="4">
      <t>ダイガク</t>
    </rPh>
    <rPh sb="6" eb="8">
      <t>ガクブ</t>
    </rPh>
    <phoneticPr fontId="6"/>
  </si>
  <si>
    <t>リストから選択</t>
    <phoneticPr fontId="6"/>
  </si>
  <si>
    <t>担当者
入力欄</t>
    <rPh sb="0" eb="3">
      <t>タントウシャ</t>
    </rPh>
    <rPh sb="4" eb="6">
      <t>ニュウリョク</t>
    </rPh>
    <rPh sb="6" eb="7">
      <t>ラン</t>
    </rPh>
    <phoneticPr fontId="6"/>
  </si>
  <si>
    <t>電　話</t>
    <rPh sb="0" eb="1">
      <t>デン</t>
    </rPh>
    <rPh sb="2" eb="3">
      <t>ハナシ</t>
    </rPh>
    <phoneticPr fontId="6"/>
  </si>
  <si>
    <t>記</t>
    <rPh sb="0" eb="1">
      <t>キ</t>
    </rPh>
    <phoneticPr fontId="6"/>
  </si>
  <si>
    <t>氏　　名</t>
    <rPh sb="0" eb="1">
      <t>シ</t>
    </rPh>
    <rPh sb="3" eb="4">
      <t>メイ</t>
    </rPh>
    <phoneticPr fontId="6"/>
  </si>
  <si>
    <t>九州大学西新プラザ管理運営責任者　　殿</t>
    <rPh sb="0" eb="2">
      <t>キュウシュウ</t>
    </rPh>
    <rPh sb="2" eb="4">
      <t>ダイガク</t>
    </rPh>
    <rPh sb="4" eb="6">
      <t>ニシジン</t>
    </rPh>
    <rPh sb="9" eb="11">
      <t>カンリ</t>
    </rPh>
    <rPh sb="11" eb="13">
      <t>ウンエイ</t>
    </rPh>
    <rPh sb="13" eb="16">
      <t>セキニンシャ</t>
    </rPh>
    <rPh sb="18" eb="19">
      <t>トノ</t>
    </rPh>
    <phoneticPr fontId="6"/>
  </si>
  <si>
    <t>及び九州大学西新プラザ使用心得を遵守して下さい。</t>
    <phoneticPr fontId="5"/>
  </si>
  <si>
    <t>九州大学西新プラザ管理運営責任者</t>
    <rPh sb="0" eb="2">
      <t>キュウシュウ</t>
    </rPh>
    <rPh sb="2" eb="4">
      <t>ダイガク</t>
    </rPh>
    <rPh sb="4" eb="6">
      <t>ニシジン</t>
    </rPh>
    <rPh sb="9" eb="11">
      <t>カンリ</t>
    </rPh>
    <rPh sb="11" eb="13">
      <t>ウンエイ</t>
    </rPh>
    <rPh sb="13" eb="16">
      <t>セキニンシャ</t>
    </rPh>
    <phoneticPr fontId="6"/>
  </si>
  <si>
    <t>使用責任者</t>
    <rPh sb="0" eb="2">
      <t>シヨウ</t>
    </rPh>
    <rPh sb="2" eb="5">
      <t>セキニンシャ</t>
    </rPh>
    <phoneticPr fontId="6"/>
  </si>
  <si>
    <t>九州大学</t>
    <rPh sb="0" eb="4">
      <t>キュウシュウダイガク</t>
    </rPh>
    <phoneticPr fontId="5"/>
  </si>
  <si>
    <t>所属機関・
学部等</t>
    <rPh sb="0" eb="2">
      <t>ショゾク</t>
    </rPh>
    <rPh sb="2" eb="4">
      <t>キカン</t>
    </rPh>
    <rPh sb="6" eb="8">
      <t>ガクブ</t>
    </rPh>
    <rPh sb="8" eb="9">
      <t>トウ</t>
    </rPh>
    <phoneticPr fontId="6"/>
  </si>
  <si>
    <t>支払方法</t>
    <rPh sb="0" eb="2">
      <t>シハライ</t>
    </rPh>
    <rPh sb="2" eb="4">
      <t>ホウホウ</t>
    </rPh>
    <phoneticPr fontId="6"/>
  </si>
  <si>
    <t>大学窓口で現金納付</t>
    <phoneticPr fontId="5"/>
  </si>
  <si>
    <t>銀行振込</t>
    <phoneticPr fontId="5"/>
  </si>
  <si>
    <t>学内経費</t>
    <rPh sb="0" eb="2">
      <t>ガクナイ</t>
    </rPh>
    <rPh sb="2" eb="4">
      <t>ケイヒ</t>
    </rPh>
    <phoneticPr fontId="5"/>
  </si>
  <si>
    <t>使用責任者所属</t>
    <rPh sb="0" eb="5">
      <t>シヨウセキニンシャ</t>
    </rPh>
    <rPh sb="5" eb="7">
      <t>ショゾク</t>
    </rPh>
    <phoneticPr fontId="6"/>
  </si>
  <si>
    <t>その他</t>
    <rPh sb="2" eb="3">
      <t>タ</t>
    </rPh>
    <phoneticPr fontId="5"/>
  </si>
  <si>
    <t>住所</t>
    <rPh sb="0" eb="2">
      <t>ジュウショ</t>
    </rPh>
    <phoneticPr fontId="5"/>
  </si>
  <si>
    <t>氏名または団体名</t>
    <rPh sb="0" eb="2">
      <t>シメイ</t>
    </rPh>
    <rPh sb="5" eb="8">
      <t>ダンタイメイ</t>
    </rPh>
    <phoneticPr fontId="5"/>
  </si>
  <si>
    <t>宛先</t>
    <rPh sb="0" eb="2">
      <t>アテサキ</t>
    </rPh>
    <phoneticPr fontId="5"/>
  </si>
  <si>
    <t>備考</t>
    <rPh sb="0" eb="2">
      <t>ビコウ</t>
    </rPh>
    <phoneticPr fontId="5"/>
  </si>
  <si>
    <t>単価</t>
    <rPh sb="0" eb="2">
      <t>タンカ</t>
    </rPh>
    <phoneticPr fontId="5"/>
  </si>
  <si>
    <t>西新プラザ現地窓口キャッシュレス決済　（現金不可）</t>
    <rPh sb="0" eb="2">
      <t>ニシジン</t>
    </rPh>
    <rPh sb="5" eb="7">
      <t>ゲンチ</t>
    </rPh>
    <rPh sb="7" eb="9">
      <t>マドグチ</t>
    </rPh>
    <rPh sb="16" eb="18">
      <t>ケッサイ</t>
    </rPh>
    <rPh sb="20" eb="22">
      <t>ゲンキン</t>
    </rPh>
    <rPh sb="22" eb="24">
      <t>フカ</t>
    </rPh>
    <phoneticPr fontId="6"/>
  </si>
  <si>
    <t>氏名</t>
    <phoneticPr fontId="5"/>
  </si>
  <si>
    <t>電話番号</t>
    <phoneticPr fontId="5"/>
  </si>
  <si>
    <t>E-mail</t>
    <phoneticPr fontId="5"/>
  </si>
  <si>
    <t>団体名（所属）</t>
    <rPh sb="4" eb="6">
      <t>ショゾク</t>
    </rPh>
    <phoneticPr fontId="5"/>
  </si>
  <si>
    <t>提出はメールもしくはFAXで結構です。</t>
    <rPh sb="0" eb="2">
      <t>テイシュツ</t>
    </rPh>
    <rPh sb="14" eb="16">
      <t>ケッコウ</t>
    </rPh>
    <phoneticPr fontId="37"/>
  </si>
  <si>
    <t>※</t>
    <phoneticPr fontId="37"/>
  </si>
  <si>
    <t>の項目は必ずご記入ください。</t>
    <phoneticPr fontId="37"/>
  </si>
  <si>
    <r>
      <t>相手先名称、所属、役職名、代表者、住所は</t>
    </r>
    <r>
      <rPr>
        <b/>
        <u val="double"/>
        <sz val="11"/>
        <color rgb="FFFF0000"/>
        <rFont val="ＭＳ Ｐ明朝"/>
        <family val="1"/>
        <charset val="128"/>
      </rPr>
      <t>請求書に記載される事項</t>
    </r>
    <rPh sb="0" eb="3">
      <t>アイテサキ</t>
    </rPh>
    <rPh sb="3" eb="5">
      <t>メイショウ</t>
    </rPh>
    <rPh sb="6" eb="8">
      <t>ショゾク</t>
    </rPh>
    <rPh sb="9" eb="12">
      <t>ヤクショクメイ</t>
    </rPh>
    <rPh sb="13" eb="16">
      <t>ダイヒョウシャ</t>
    </rPh>
    <rPh sb="17" eb="19">
      <t>ジュウショ</t>
    </rPh>
    <rPh sb="20" eb="23">
      <t>セイキュウショ</t>
    </rPh>
    <rPh sb="24" eb="26">
      <t>キサイ</t>
    </rPh>
    <rPh sb="29" eb="31">
      <t>ジコウ</t>
    </rPh>
    <phoneticPr fontId="6"/>
  </si>
  <si>
    <t>‐</t>
    <phoneticPr fontId="37"/>
  </si>
  <si>
    <t>〒</t>
    <phoneticPr fontId="37"/>
  </si>
  <si>
    <r>
      <t xml:space="preserve">住　　　 所
</t>
    </r>
    <r>
      <rPr>
        <sz val="10"/>
        <rFont val="ＭＳ Ｐ明朝"/>
        <family val="1"/>
        <charset val="128"/>
      </rPr>
      <t>address</t>
    </r>
    <rPh sb="0" eb="1">
      <t>ジュウ</t>
    </rPh>
    <rPh sb="5" eb="6">
      <t>トコロ</t>
    </rPh>
    <phoneticPr fontId="37"/>
  </si>
  <si>
    <t>代　表　者</t>
    <phoneticPr fontId="37"/>
  </si>
  <si>
    <t>役　職　名</t>
    <rPh sb="0" eb="1">
      <t>ヤク</t>
    </rPh>
    <rPh sb="2" eb="3">
      <t>ショク</t>
    </rPh>
    <rPh sb="4" eb="5">
      <t>メイ</t>
    </rPh>
    <phoneticPr fontId="37"/>
  </si>
  <si>
    <t>所　　　属</t>
    <rPh sb="0" eb="1">
      <t>ショ</t>
    </rPh>
    <rPh sb="4" eb="5">
      <t>ゾク</t>
    </rPh>
    <phoneticPr fontId="37"/>
  </si>
  <si>
    <r>
      <t xml:space="preserve">相手先名称
</t>
    </r>
    <r>
      <rPr>
        <sz val="10"/>
        <rFont val="ＭＳ Ｐ明朝"/>
        <family val="1"/>
        <charset val="128"/>
      </rPr>
      <t>ｎａｍｅ</t>
    </r>
    <rPh sb="0" eb="3">
      <t>アイテサキ</t>
    </rPh>
    <rPh sb="3" eb="5">
      <t>メイショウ</t>
    </rPh>
    <phoneticPr fontId="37"/>
  </si>
  <si>
    <t>（フリガナ）</t>
    <phoneticPr fontId="37"/>
  </si>
  <si>
    <t>日</t>
    <rPh sb="0" eb="1">
      <t>ヒ</t>
    </rPh>
    <phoneticPr fontId="6"/>
  </si>
  <si>
    <t>月</t>
    <rPh sb="0" eb="1">
      <t>ツキ</t>
    </rPh>
    <phoneticPr fontId="6"/>
  </si>
  <si>
    <t>年</t>
    <rPh sb="0" eb="1">
      <t>ネン</t>
    </rPh>
    <phoneticPr fontId="6"/>
  </si>
  <si>
    <t>令和</t>
    <rPh sb="0" eb="2">
      <t>レイワ</t>
    </rPh>
    <phoneticPr fontId="37"/>
  </si>
  <si>
    <r>
      <t>　　　相手先登録依頼書　</t>
    </r>
    <r>
      <rPr>
        <b/>
        <sz val="18"/>
        <rFont val="ＭＳ Ｐ明朝"/>
        <family val="1"/>
        <charset val="128"/>
      </rPr>
      <t>【収入用】</t>
    </r>
    <rPh sb="3" eb="6">
      <t>アイテサキ</t>
    </rPh>
    <rPh sb="6" eb="8">
      <t>トウロク</t>
    </rPh>
    <rPh sb="8" eb="9">
      <t>エ</t>
    </rPh>
    <rPh sb="9" eb="10">
      <t>ライ</t>
    </rPh>
    <rPh sb="10" eb="11">
      <t>ショ</t>
    </rPh>
    <rPh sb="13" eb="15">
      <t>シュウニュウ</t>
    </rPh>
    <rPh sb="15" eb="16">
      <t>ヨウ</t>
    </rPh>
    <phoneticPr fontId="37"/>
  </si>
  <si>
    <r>
      <rPr>
        <b/>
        <sz val="11"/>
        <color rgb="FFFF0000"/>
        <rFont val="ＭＳ Ｐ明朝"/>
        <family val="1"/>
        <charset val="128"/>
      </rPr>
      <t>（使用願に記載の請求先）</t>
    </r>
    <r>
      <rPr>
        <b/>
        <sz val="11"/>
        <rFont val="ＭＳ Ｐ明朝"/>
        <family val="1"/>
        <charset val="128"/>
      </rPr>
      <t>をご記入ください。</t>
    </r>
    <rPh sb="1" eb="4">
      <t>シヨウネガ</t>
    </rPh>
    <phoneticPr fontId="6"/>
  </si>
  <si>
    <r>
      <t>申込日</t>
    </r>
    <r>
      <rPr>
        <sz val="12"/>
        <color rgb="FFFF0000"/>
        <rFont val="ＭＳ ゴシック"/>
        <family val="3"/>
        <charset val="128"/>
      </rPr>
      <t>※</t>
    </r>
    <rPh sb="0" eb="2">
      <t>モウシコミ</t>
    </rPh>
    <rPh sb="2" eb="3">
      <t>ビ</t>
    </rPh>
    <phoneticPr fontId="6"/>
  </si>
  <si>
    <r>
      <t>申込者</t>
    </r>
    <r>
      <rPr>
        <sz val="12"/>
        <color rgb="FFFF0000"/>
        <rFont val="ＭＳ ゴシック"/>
        <family val="3"/>
        <charset val="128"/>
      </rPr>
      <t>※</t>
    </r>
    <r>
      <rPr>
        <sz val="12"/>
        <rFont val="ＭＳ ゴシック"/>
        <family val="3"/>
        <charset val="128"/>
      </rPr>
      <t>　</t>
    </r>
    <rPh sb="0" eb="2">
      <t>モウシコミ</t>
    </rPh>
    <rPh sb="2" eb="3">
      <t>シャ</t>
    </rPh>
    <phoneticPr fontId="6"/>
  </si>
  <si>
    <r>
      <t>支払方法</t>
    </r>
    <r>
      <rPr>
        <sz val="12"/>
        <color rgb="FFFF0000"/>
        <rFont val="ＭＳ ゴシック"/>
        <family val="3"/>
        <charset val="128"/>
      </rPr>
      <t>※</t>
    </r>
    <rPh sb="0" eb="2">
      <t>シハライ</t>
    </rPh>
    <rPh sb="2" eb="4">
      <t>ホウホウ</t>
    </rPh>
    <phoneticPr fontId="5"/>
  </si>
  <si>
    <r>
      <t xml:space="preserve">請求先
</t>
    </r>
    <r>
      <rPr>
        <sz val="9"/>
        <rFont val="ＭＳ ゴシック"/>
        <family val="3"/>
        <charset val="128"/>
      </rPr>
      <t>（銀行振込の場合</t>
    </r>
    <r>
      <rPr>
        <sz val="9"/>
        <color rgb="FFFF0000"/>
        <rFont val="ＭＳ ゴシック"/>
        <family val="3"/>
        <charset val="128"/>
      </rPr>
      <t>※</t>
    </r>
    <r>
      <rPr>
        <sz val="9"/>
        <rFont val="ＭＳ ゴシック"/>
        <family val="3"/>
        <charset val="128"/>
      </rPr>
      <t>）</t>
    </r>
    <rPh sb="0" eb="3">
      <t>セイキュウサキ</t>
    </rPh>
    <rPh sb="5" eb="7">
      <t>ギンコウ</t>
    </rPh>
    <rPh sb="7" eb="9">
      <t>フリコミ</t>
    </rPh>
    <rPh sb="10" eb="12">
      <t>バアイ</t>
    </rPh>
    <phoneticPr fontId="5"/>
  </si>
  <si>
    <t>※入力必須項目</t>
    <rPh sb="1" eb="3">
      <t>ニュウリョク</t>
    </rPh>
    <rPh sb="3" eb="5">
      <t>ヒッス</t>
    </rPh>
    <rPh sb="5" eb="7">
      <t>コウモク</t>
    </rPh>
    <phoneticPr fontId="5"/>
  </si>
  <si>
    <t>宿泊室C</t>
    <phoneticPr fontId="5"/>
  </si>
  <si>
    <t>宿泊室D</t>
    <phoneticPr fontId="5"/>
  </si>
  <si>
    <t>宿泊室</t>
    <rPh sb="0" eb="3">
      <t>シュクハクシツ</t>
    </rPh>
    <phoneticPr fontId="6"/>
  </si>
  <si>
    <t>性別</t>
    <rPh sb="0" eb="2">
      <t>セイベツ</t>
    </rPh>
    <phoneticPr fontId="5"/>
  </si>
  <si>
    <t>短期</t>
    <rPh sb="0" eb="2">
      <t>タンキ</t>
    </rPh>
    <phoneticPr fontId="5"/>
  </si>
  <si>
    <t>長期</t>
    <rPh sb="0" eb="2">
      <t>チョウキ</t>
    </rPh>
    <phoneticPr fontId="6"/>
  </si>
  <si>
    <t>男</t>
    <rPh sb="0" eb="1">
      <t>オトコ</t>
    </rPh>
    <phoneticPr fontId="5"/>
  </si>
  <si>
    <t>女</t>
    <rPh sb="0" eb="1">
      <t>オンナ</t>
    </rPh>
    <phoneticPr fontId="5"/>
  </si>
  <si>
    <t>無回答</t>
    <rPh sb="0" eb="3">
      <t>ムカイトウ</t>
    </rPh>
    <phoneticPr fontId="5"/>
  </si>
  <si>
    <r>
      <t>緊急連絡先</t>
    </r>
    <r>
      <rPr>
        <b/>
        <sz val="12"/>
        <color rgb="FFFF0000"/>
        <rFont val="ＭＳ Ｐゴシック"/>
        <family val="3"/>
        <charset val="128"/>
      </rPr>
      <t>※</t>
    </r>
    <rPh sb="0" eb="5">
      <t>キンキュウレンラクサキ</t>
    </rPh>
    <phoneticPr fontId="5"/>
  </si>
  <si>
    <r>
      <t>国籍</t>
    </r>
    <r>
      <rPr>
        <b/>
        <sz val="12"/>
        <color rgb="FFFF0000"/>
        <rFont val="ＭＳ Ｐゴシック"/>
        <family val="3"/>
        <charset val="128"/>
      </rPr>
      <t>※</t>
    </r>
    <rPh sb="0" eb="2">
      <t>コクセキ</t>
    </rPh>
    <phoneticPr fontId="5"/>
  </si>
  <si>
    <r>
      <t>性別</t>
    </r>
    <r>
      <rPr>
        <b/>
        <sz val="12"/>
        <color rgb="FFFF0000"/>
        <rFont val="ＭＳ Ｐゴシック"/>
        <family val="3"/>
        <charset val="128"/>
      </rPr>
      <t>※</t>
    </r>
    <rPh sb="0" eb="2">
      <t>セイベツ</t>
    </rPh>
    <phoneticPr fontId="5"/>
  </si>
  <si>
    <r>
      <t>年齢</t>
    </r>
    <r>
      <rPr>
        <b/>
        <sz val="12"/>
        <color rgb="FFFF0000"/>
        <rFont val="ＭＳ Ｐゴシック"/>
        <family val="3"/>
        <charset val="128"/>
      </rPr>
      <t>※</t>
    </r>
    <rPh sb="0" eb="2">
      <t>ネンレイ</t>
    </rPh>
    <phoneticPr fontId="5"/>
  </si>
  <si>
    <r>
      <t>所属又は住所</t>
    </r>
    <r>
      <rPr>
        <b/>
        <sz val="12"/>
        <color rgb="FFFF0000"/>
        <rFont val="ＭＳ Ｐゴシック"/>
        <family val="3"/>
        <charset val="128"/>
      </rPr>
      <t>※</t>
    </r>
    <rPh sb="0" eb="2">
      <t>ショゾク</t>
    </rPh>
    <rPh sb="2" eb="3">
      <t>マタ</t>
    </rPh>
    <rPh sb="4" eb="6">
      <t>ジュウショ</t>
    </rPh>
    <phoneticPr fontId="5"/>
  </si>
  <si>
    <r>
      <t>フリガナ</t>
    </r>
    <r>
      <rPr>
        <b/>
        <sz val="12"/>
        <color rgb="FFFF0000"/>
        <rFont val="ＭＳ Ｐゴシック"/>
        <family val="3"/>
        <charset val="128"/>
      </rPr>
      <t>※</t>
    </r>
    <phoneticPr fontId="5"/>
  </si>
  <si>
    <r>
      <t>氏名</t>
    </r>
    <r>
      <rPr>
        <b/>
        <sz val="12"/>
        <color rgb="FFFF0000"/>
        <rFont val="ＭＳ Ｐゴシック"/>
        <family val="3"/>
        <charset val="128"/>
      </rPr>
      <t>※</t>
    </r>
    <rPh sb="0" eb="2">
      <t>シメイ</t>
    </rPh>
    <phoneticPr fontId="5"/>
  </si>
  <si>
    <r>
      <t>宿泊室名</t>
    </r>
    <r>
      <rPr>
        <b/>
        <sz val="12"/>
        <color rgb="FFFF0000"/>
        <rFont val="ＭＳ Ｐゴシック"/>
        <family val="3"/>
        <charset val="128"/>
      </rPr>
      <t>※</t>
    </r>
    <rPh sb="0" eb="2">
      <t>シュクハク</t>
    </rPh>
    <rPh sb="2" eb="3">
      <t>シツ</t>
    </rPh>
    <rPh sb="3" eb="4">
      <t>メイ</t>
    </rPh>
    <phoneticPr fontId="6"/>
  </si>
  <si>
    <r>
      <t>備考</t>
    </r>
    <r>
      <rPr>
        <b/>
        <sz val="10"/>
        <color theme="1"/>
        <rFont val="ＭＳ Ｐゴシック"/>
        <family val="3"/>
        <charset val="128"/>
      </rPr>
      <t>（チェックイン時間）</t>
    </r>
    <rPh sb="0" eb="2">
      <t>ビコウ</t>
    </rPh>
    <rPh sb="9" eb="11">
      <t>ジカン</t>
    </rPh>
    <phoneticPr fontId="5"/>
  </si>
  <si>
    <r>
      <t>用務内容</t>
    </r>
    <r>
      <rPr>
        <sz val="12"/>
        <color rgb="FFFF0000"/>
        <rFont val="ＭＳ ゴシック"/>
        <family val="3"/>
        <charset val="128"/>
      </rPr>
      <t>※</t>
    </r>
    <rPh sb="0" eb="4">
      <t>ヨウムナイヨウ</t>
    </rPh>
    <phoneticPr fontId="6"/>
  </si>
  <si>
    <r>
      <t>宿泊者区分</t>
    </r>
    <r>
      <rPr>
        <sz val="12"/>
        <color rgb="FFFF0000"/>
        <rFont val="ＭＳ ゴシック"/>
        <family val="3"/>
        <charset val="128"/>
      </rPr>
      <t>※</t>
    </r>
    <rPh sb="0" eb="2">
      <t>シュクハク</t>
    </rPh>
    <rPh sb="2" eb="3">
      <t>シャ</t>
    </rPh>
    <rPh sb="3" eb="5">
      <t>クブン</t>
    </rPh>
    <phoneticPr fontId="6"/>
  </si>
  <si>
    <t>〇〇学会参加　等</t>
    <rPh sb="2" eb="4">
      <t>ガッカイ</t>
    </rPh>
    <rPh sb="4" eb="6">
      <t>サンカ</t>
    </rPh>
    <rPh sb="7" eb="8">
      <t>トウ</t>
    </rPh>
    <phoneticPr fontId="6"/>
  </si>
  <si>
    <t>宿泊者名簿に入力</t>
    <rPh sb="0" eb="3">
      <t>シュクハクシャ</t>
    </rPh>
    <rPh sb="3" eb="5">
      <t>メイボ</t>
    </rPh>
    <rPh sb="6" eb="8">
      <t>ニュウリョク</t>
    </rPh>
    <phoneticPr fontId="5"/>
  </si>
  <si>
    <t>〇〇学部（内線：〇〇〇〇）</t>
    <rPh sb="2" eb="4">
      <t>ガクブ</t>
    </rPh>
    <rPh sb="5" eb="7">
      <t>ナイセン</t>
    </rPh>
    <phoneticPr fontId="5"/>
  </si>
  <si>
    <t>氏名</t>
    <rPh sb="0" eb="2">
      <t>シメイ</t>
    </rPh>
    <phoneticPr fontId="5"/>
  </si>
  <si>
    <r>
      <t>使用責任者</t>
    </r>
    <r>
      <rPr>
        <sz val="11"/>
        <rFont val="ＭＳ ゴシック"/>
        <family val="3"/>
        <charset val="128"/>
      </rPr>
      <t>（宿泊者代表）</t>
    </r>
    <rPh sb="0" eb="2">
      <t>シヨウ</t>
    </rPh>
    <rPh sb="2" eb="4">
      <t>セキニン</t>
    </rPh>
    <rPh sb="6" eb="9">
      <t>シュクハクシャ</t>
    </rPh>
    <rPh sb="9" eb="11">
      <t>ダイヒョウ</t>
    </rPh>
    <phoneticPr fontId="5"/>
  </si>
  <si>
    <r>
      <rPr>
        <b/>
        <sz val="14"/>
        <color theme="1"/>
        <rFont val="ＭＳ Ｐゴシック"/>
        <family val="3"/>
        <charset val="128"/>
      </rPr>
      <t>西新プラザ（宿泊室）使用申込画面</t>
    </r>
    <r>
      <rPr>
        <sz val="14"/>
        <color theme="1"/>
        <rFont val="ＭＳ Ｐゴシック"/>
        <family val="3"/>
        <charset val="128"/>
      </rPr>
      <t>　</t>
    </r>
    <r>
      <rPr>
        <b/>
        <u/>
        <sz val="14"/>
        <color rgb="FFFF0000"/>
        <rFont val="ＭＳ Ｐゴシック"/>
        <family val="3"/>
        <charset val="128"/>
      </rPr>
      <t>2027年1月（令和9年1月）以降</t>
    </r>
    <r>
      <rPr>
        <b/>
        <sz val="14"/>
        <rFont val="ＭＳ Ｐゴシック"/>
        <family val="3"/>
        <charset val="128"/>
      </rPr>
      <t>使用開始分</t>
    </r>
    <rPh sb="0" eb="2">
      <t>ニシジン</t>
    </rPh>
    <rPh sb="6" eb="9">
      <t>シュクハクシツ</t>
    </rPh>
    <rPh sb="10" eb="12">
      <t>シヨウ</t>
    </rPh>
    <rPh sb="12" eb="14">
      <t>モウシコミ</t>
    </rPh>
    <rPh sb="14" eb="16">
      <t>ガメン</t>
    </rPh>
    <rPh sb="21" eb="22">
      <t>ネン</t>
    </rPh>
    <rPh sb="23" eb="24">
      <t>ガツ</t>
    </rPh>
    <rPh sb="25" eb="27">
      <t>レイワ</t>
    </rPh>
    <rPh sb="28" eb="29">
      <t>ネン</t>
    </rPh>
    <rPh sb="30" eb="31">
      <t>ガツ</t>
    </rPh>
    <rPh sb="32" eb="34">
      <t>イコウ</t>
    </rPh>
    <rPh sb="34" eb="39">
      <t>シヨウカイシブン</t>
    </rPh>
    <phoneticPr fontId="6"/>
  </si>
  <si>
    <r>
      <rPr>
        <sz val="11"/>
        <rFont val="ＭＳ ゴシック"/>
        <family val="3"/>
        <charset val="128"/>
      </rPr>
      <t>九州大学担当者所属・氏名</t>
    </r>
    <r>
      <rPr>
        <sz val="10"/>
        <rFont val="ＭＳ ゴシック"/>
        <family val="3"/>
        <charset val="128"/>
      </rPr>
      <t xml:space="preserve">
</t>
    </r>
    <r>
      <rPr>
        <sz val="9.5"/>
        <rFont val="ＭＳ ゴシック"/>
        <family val="3"/>
        <charset val="128"/>
      </rPr>
      <t>（使用責任者が学外者の場合</t>
    </r>
    <r>
      <rPr>
        <sz val="9.5"/>
        <color rgb="FFFF0000"/>
        <rFont val="ＭＳ ゴシック"/>
        <family val="3"/>
        <charset val="128"/>
      </rPr>
      <t>※</t>
    </r>
    <r>
      <rPr>
        <sz val="9.5"/>
        <rFont val="ＭＳ ゴシック"/>
        <family val="3"/>
        <charset val="128"/>
      </rPr>
      <t>）</t>
    </r>
    <rPh sb="0" eb="2">
      <t>キュウシュウ</t>
    </rPh>
    <rPh sb="2" eb="4">
      <t>ダイガク</t>
    </rPh>
    <rPh sb="3" eb="4">
      <t>ガク</t>
    </rPh>
    <rPh sb="4" eb="7">
      <t>タントウシャ</t>
    </rPh>
    <rPh sb="7" eb="9">
      <t>ショゾク</t>
    </rPh>
    <rPh sb="10" eb="12">
      <t>シメイ</t>
    </rPh>
    <phoneticPr fontId="6"/>
  </si>
  <si>
    <t>(1)本学において教育研究に従事する研究者</t>
    <rPh sb="3" eb="5">
      <t>ホンガク</t>
    </rPh>
    <rPh sb="9" eb="11">
      <t>キョウイク</t>
    </rPh>
    <rPh sb="11" eb="13">
      <t>ケンキュウ</t>
    </rPh>
    <rPh sb="14" eb="16">
      <t>ジュウジ</t>
    </rPh>
    <rPh sb="18" eb="20">
      <t>ケンキュウ</t>
    </rPh>
    <rPh sb="20" eb="21">
      <t>シャ</t>
    </rPh>
    <phoneticPr fontId="6"/>
  </si>
  <si>
    <t>(2)本学が主催する学術、教育又は国際交流に関する行事、会議等の参加者</t>
    <rPh sb="3" eb="5">
      <t>ホンガク</t>
    </rPh>
    <rPh sb="6" eb="8">
      <t>シュサイ</t>
    </rPh>
    <rPh sb="10" eb="12">
      <t>ガクジュツ</t>
    </rPh>
    <rPh sb="13" eb="15">
      <t>キョウイク</t>
    </rPh>
    <rPh sb="15" eb="16">
      <t>マタ</t>
    </rPh>
    <rPh sb="17" eb="19">
      <t>コクサイ</t>
    </rPh>
    <rPh sb="19" eb="21">
      <t>コウリュウ</t>
    </rPh>
    <rPh sb="22" eb="23">
      <t>カン</t>
    </rPh>
    <rPh sb="25" eb="27">
      <t>ギョウジ</t>
    </rPh>
    <rPh sb="28" eb="30">
      <t>カイギ</t>
    </rPh>
    <rPh sb="30" eb="31">
      <t>トウ</t>
    </rPh>
    <rPh sb="32" eb="35">
      <t>サンカシャ</t>
    </rPh>
    <phoneticPr fontId="6"/>
  </si>
  <si>
    <t>(3)本学以外の団体等が主催し、本学が共同して実施又は支援する学術、教育又は若しくは国際交流に関する行事、会議等の参加者</t>
    <rPh sb="3" eb="5">
      <t>ホンガク</t>
    </rPh>
    <rPh sb="5" eb="7">
      <t>イガイ</t>
    </rPh>
    <rPh sb="8" eb="10">
      <t>ダンタイ</t>
    </rPh>
    <rPh sb="10" eb="11">
      <t>トウ</t>
    </rPh>
    <rPh sb="12" eb="14">
      <t>シュサイ</t>
    </rPh>
    <rPh sb="16" eb="18">
      <t>ホンガク</t>
    </rPh>
    <rPh sb="19" eb="21">
      <t>キョウドウ</t>
    </rPh>
    <rPh sb="23" eb="25">
      <t>ジッシ</t>
    </rPh>
    <rPh sb="25" eb="26">
      <t>マタ</t>
    </rPh>
    <rPh sb="27" eb="29">
      <t>シエン</t>
    </rPh>
    <rPh sb="31" eb="33">
      <t>ガクジュツ</t>
    </rPh>
    <rPh sb="34" eb="36">
      <t>キョウイク</t>
    </rPh>
    <rPh sb="36" eb="37">
      <t>マタ</t>
    </rPh>
    <rPh sb="38" eb="39">
      <t>モ</t>
    </rPh>
    <rPh sb="42" eb="44">
      <t>コクサイ</t>
    </rPh>
    <rPh sb="44" eb="46">
      <t>コウリュウ</t>
    </rPh>
    <rPh sb="47" eb="48">
      <t>カン</t>
    </rPh>
    <rPh sb="50" eb="52">
      <t>ギョウジ</t>
    </rPh>
    <rPh sb="53" eb="55">
      <t>カイギ</t>
    </rPh>
    <rPh sb="55" eb="56">
      <t>トウ</t>
    </rPh>
    <rPh sb="57" eb="60">
      <t>サンカシャ</t>
    </rPh>
    <phoneticPr fontId="6"/>
  </si>
  <si>
    <t>(4)その他管理運営責任者が適当と認めた者</t>
    <rPh sb="5" eb="6">
      <t>タ</t>
    </rPh>
    <rPh sb="6" eb="8">
      <t>カンリ</t>
    </rPh>
    <rPh sb="8" eb="10">
      <t>ウンエイ</t>
    </rPh>
    <rPh sb="10" eb="13">
      <t>セキニンシャ</t>
    </rPh>
    <rPh sb="14" eb="16">
      <t>テキトウ</t>
    </rPh>
    <rPh sb="17" eb="18">
      <t>ミト</t>
    </rPh>
    <rPh sb="20" eb="21">
      <t>モノ</t>
    </rPh>
    <phoneticPr fontId="6"/>
  </si>
  <si>
    <t>宿泊者名簿</t>
    <rPh sb="0" eb="3">
      <t>シュクハクシャ</t>
    </rPh>
    <rPh sb="3" eb="5">
      <t>メイボ</t>
    </rPh>
    <phoneticPr fontId="5"/>
  </si>
  <si>
    <r>
      <t>最初の行（No</t>
    </r>
    <r>
      <rPr>
        <b/>
        <sz val="14"/>
        <color rgb="FFFF0000"/>
        <rFont val="ＭＳ Ｐゴシック"/>
        <family val="3"/>
        <charset val="128"/>
      </rPr>
      <t>1</t>
    </r>
    <r>
      <rPr>
        <b/>
        <sz val="14"/>
        <rFont val="ＭＳ Ｐゴシック"/>
        <family val="3"/>
        <charset val="128"/>
      </rPr>
      <t>）に、使用責任者（宿泊者代表）を入力してください。全ての宿泊者について氏名等を入力してください。</t>
    </r>
    <rPh sb="0" eb="2">
      <t>サイショ</t>
    </rPh>
    <rPh sb="3" eb="4">
      <t>ギョウ</t>
    </rPh>
    <rPh sb="24" eb="26">
      <t>ニュウリョク</t>
    </rPh>
    <phoneticPr fontId="5"/>
  </si>
  <si>
    <t>西新プラザ（宿泊室）使用願</t>
    <rPh sb="0" eb="2">
      <t>ニシジン</t>
    </rPh>
    <rPh sb="6" eb="9">
      <t>シュクハクシツ</t>
    </rPh>
    <rPh sb="10" eb="12">
      <t>シヨウ</t>
    </rPh>
    <rPh sb="12" eb="13">
      <t>ネガイ</t>
    </rPh>
    <phoneticPr fontId="6"/>
  </si>
  <si>
    <t>下記により西新プラザ（宿泊室）を使用したいので許可願います。</t>
    <rPh sb="0" eb="2">
      <t>カキ</t>
    </rPh>
    <rPh sb="5" eb="7">
      <t>ニシジン</t>
    </rPh>
    <rPh sb="11" eb="14">
      <t>シュクハクシツ</t>
    </rPh>
    <rPh sb="16" eb="18">
      <t>シヨウ</t>
    </rPh>
    <rPh sb="23" eb="25">
      <t>キョカ</t>
    </rPh>
    <rPh sb="25" eb="26">
      <t>ネガ</t>
    </rPh>
    <phoneticPr fontId="6"/>
  </si>
  <si>
    <t>宿泊室A　１人利用</t>
    <rPh sb="0" eb="3">
      <t>シュクハクシツ</t>
    </rPh>
    <rPh sb="7" eb="9">
      <t>リヨウ</t>
    </rPh>
    <phoneticPr fontId="5"/>
  </si>
  <si>
    <t>宿泊室A　２人利用</t>
    <rPh sb="0" eb="3">
      <t>シュクハクシツ</t>
    </rPh>
    <phoneticPr fontId="5"/>
  </si>
  <si>
    <t>宿泊室B　１人利用</t>
    <phoneticPr fontId="5"/>
  </si>
  <si>
    <t>宿泊室B　２人利用</t>
    <phoneticPr fontId="5"/>
  </si>
  <si>
    <t>宿泊室A　１人利用</t>
    <rPh sb="0" eb="3">
      <t>シュクハクシツ</t>
    </rPh>
    <phoneticPr fontId="5"/>
  </si>
  <si>
    <t>宿泊者区分</t>
    <rPh sb="0" eb="3">
      <t>シュクハクシャ</t>
    </rPh>
    <rPh sb="3" eb="5">
      <t>クブン</t>
    </rPh>
    <phoneticPr fontId="6"/>
  </si>
  <si>
    <t>西新プラザ（宿泊室）使用許可書</t>
    <rPh sb="0" eb="2">
      <t>ニシジン</t>
    </rPh>
    <rPh sb="6" eb="9">
      <t>シュクハクシツ</t>
    </rPh>
    <rPh sb="10" eb="12">
      <t>シヨウ</t>
    </rPh>
    <rPh sb="12" eb="15">
      <t>キョカショ</t>
    </rPh>
    <phoneticPr fontId="6"/>
  </si>
  <si>
    <t>リストから選択
（本学＝九州大学）</t>
    <rPh sb="9" eb="11">
      <t>ホンガク</t>
    </rPh>
    <rPh sb="12" eb="16">
      <t>キュウシュウダイガク</t>
    </rPh>
    <phoneticPr fontId="6"/>
  </si>
  <si>
    <t>宿泊室名等</t>
    <rPh sb="0" eb="3">
      <t>シュクハクシツ</t>
    </rPh>
    <rPh sb="3" eb="4">
      <t>メイ</t>
    </rPh>
    <rPh sb="4" eb="5">
      <t>トウ</t>
    </rPh>
    <phoneticPr fontId="6"/>
  </si>
  <si>
    <r>
      <t>チェックイン日</t>
    </r>
    <r>
      <rPr>
        <b/>
        <sz val="11"/>
        <color rgb="FFFF0000"/>
        <rFont val="ＭＳ Ｐゴシック"/>
        <family val="3"/>
        <charset val="128"/>
      </rPr>
      <t>※</t>
    </r>
    <rPh sb="6" eb="7">
      <t>ヒ</t>
    </rPh>
    <phoneticPr fontId="6"/>
  </si>
  <si>
    <r>
      <t>チェックアウト日</t>
    </r>
    <r>
      <rPr>
        <b/>
        <sz val="11"/>
        <color rgb="FFFF0000"/>
        <rFont val="ＭＳ Ｐゴシック"/>
        <family val="3"/>
        <charset val="128"/>
      </rPr>
      <t>※</t>
    </r>
    <rPh sb="7" eb="8">
      <t>ヒ</t>
    </rPh>
    <phoneticPr fontId="6"/>
  </si>
  <si>
    <t>チェックイン日</t>
    <rPh sb="6" eb="7">
      <t>ビ</t>
    </rPh>
    <phoneticPr fontId="6"/>
  </si>
  <si>
    <t>チェックアウト日</t>
    <rPh sb="7" eb="8">
      <t>ビ</t>
    </rPh>
    <phoneticPr fontId="6"/>
  </si>
  <si>
    <t>宿泊日数</t>
    <rPh sb="0" eb="1">
      <t>シュク</t>
    </rPh>
    <rPh sb="2" eb="4">
      <t>ニッスウ</t>
    </rPh>
    <phoneticPr fontId="5"/>
  </si>
  <si>
    <t>用 務 内 容</t>
    <phoneticPr fontId="6"/>
  </si>
  <si>
    <r>
      <rPr>
        <sz val="10"/>
        <color theme="1"/>
        <rFont val="ＭＳ Ｐ明朝"/>
        <family val="1"/>
        <charset val="128"/>
      </rPr>
      <t xml:space="preserve">九州大学担当者
所属 ・ 氏名
</t>
    </r>
    <r>
      <rPr>
        <sz val="8"/>
        <color theme="1"/>
        <rFont val="ＭＳ Ｐ明朝"/>
        <family val="1"/>
        <charset val="128"/>
      </rPr>
      <t>（使用責任者が学外者の場合）</t>
    </r>
    <rPh sb="0" eb="2">
      <t>キュウシュウ</t>
    </rPh>
    <rPh sb="2" eb="4">
      <t>ダイガク</t>
    </rPh>
    <rPh sb="4" eb="7">
      <t>タントウシャ</t>
    </rPh>
    <rPh sb="8" eb="10">
      <t>ショゾク</t>
    </rPh>
    <rPh sb="13" eb="15">
      <t>シメイ</t>
    </rPh>
    <rPh sb="17" eb="19">
      <t>シヨウ</t>
    </rPh>
    <rPh sb="19" eb="21">
      <t>セキニン</t>
    </rPh>
    <rPh sb="21" eb="22">
      <t>シャ</t>
    </rPh>
    <rPh sb="23" eb="26">
      <t>ガクガイシャ</t>
    </rPh>
    <rPh sb="27" eb="29">
      <t>バアイ</t>
    </rPh>
    <phoneticPr fontId="6"/>
  </si>
  <si>
    <t>宿泊室名</t>
    <rPh sb="3" eb="4">
      <t>メイ</t>
    </rPh>
    <phoneticPr fontId="6"/>
  </si>
  <si>
    <t>宿泊者名簿 兼 使用料金計算書</t>
    <phoneticPr fontId="5"/>
  </si>
  <si>
    <t>氏名</t>
    <rPh sb="0" eb="2">
      <t>シメイ</t>
    </rPh>
    <phoneticPr fontId="6"/>
  </si>
  <si>
    <t>フリガナ</t>
    <phoneticPr fontId="5"/>
  </si>
  <si>
    <t>所属又は住所</t>
    <rPh sb="0" eb="2">
      <t>ショゾク</t>
    </rPh>
    <rPh sb="2" eb="3">
      <t>マタ</t>
    </rPh>
    <rPh sb="4" eb="6">
      <t>ジュウショ</t>
    </rPh>
    <phoneticPr fontId="5"/>
  </si>
  <si>
    <t>年齢</t>
    <rPh sb="0" eb="2">
      <t>ネンレイ</t>
    </rPh>
    <phoneticPr fontId="5"/>
  </si>
  <si>
    <t>国籍</t>
    <rPh sb="0" eb="2">
      <t>コクセキ</t>
    </rPh>
    <phoneticPr fontId="5"/>
  </si>
  <si>
    <t>緊急連絡先</t>
    <rPh sb="0" eb="5">
      <t>キンキュウレンラクサキ</t>
    </rPh>
    <phoneticPr fontId="5"/>
  </si>
  <si>
    <t>様式２</t>
    <rPh sb="0" eb="2">
      <t>ヨウシキ</t>
    </rPh>
    <phoneticPr fontId="6"/>
  </si>
  <si>
    <r>
      <t>使用責任者</t>
    </r>
    <r>
      <rPr>
        <sz val="11"/>
        <rFont val="ＭＳ ゴシック"/>
        <family val="3"/>
        <charset val="128"/>
      </rPr>
      <t>（宿泊者代表）</t>
    </r>
    <r>
      <rPr>
        <sz val="12"/>
        <rFont val="ＭＳ ゴシック"/>
        <family val="3"/>
        <charset val="128"/>
      </rPr>
      <t xml:space="preserve">
所属機関・学部等</t>
    </r>
    <r>
      <rPr>
        <sz val="12"/>
        <color rgb="FFFF0000"/>
        <rFont val="ＭＳ ゴシック"/>
        <family val="3"/>
        <charset val="128"/>
      </rPr>
      <t>※</t>
    </r>
    <rPh sb="0" eb="2">
      <t>シヨウ</t>
    </rPh>
    <rPh sb="2" eb="5">
      <t>セキニンシャ</t>
    </rPh>
    <rPh sb="13" eb="15">
      <t>ショゾク</t>
    </rPh>
    <rPh sb="15" eb="17">
      <t>キカン</t>
    </rPh>
    <rPh sb="18" eb="20">
      <t>ガクブ</t>
    </rPh>
    <phoneticPr fontId="6"/>
  </si>
  <si>
    <t>請求先</t>
    <rPh sb="0" eb="3">
      <t>セイキュウサキ</t>
    </rPh>
    <phoneticPr fontId="6"/>
  </si>
  <si>
    <t>氏名（又は団体名）</t>
    <phoneticPr fontId="5"/>
  </si>
  <si>
    <t>住所</t>
    <phoneticPr fontId="5"/>
  </si>
  <si>
    <t>宿泊室利用料金　※7泊以上（長期）</t>
    <rPh sb="0" eb="3">
      <t>シュクハクシツ</t>
    </rPh>
    <rPh sb="3" eb="5">
      <t>リヨウ</t>
    </rPh>
    <rPh sb="5" eb="7">
      <t>リョウキン</t>
    </rPh>
    <phoneticPr fontId="6"/>
  </si>
  <si>
    <t>ただし、九州大学西新プラザ規則、九州大学西新プラザ料金規程、九州大学西新プラザ使用細則</t>
    <rPh sb="4" eb="6">
      <t>キュウシュウ</t>
    </rPh>
    <rPh sb="6" eb="8">
      <t>ダイガク</t>
    </rPh>
    <rPh sb="8" eb="10">
      <t>ニシジン</t>
    </rPh>
    <rPh sb="13" eb="15">
      <t>キソク</t>
    </rPh>
    <rPh sb="16" eb="18">
      <t>キュウシュウ</t>
    </rPh>
    <rPh sb="18" eb="20">
      <t>ダイガク</t>
    </rPh>
    <rPh sb="20" eb="22">
      <t>ニシジン</t>
    </rPh>
    <rPh sb="25" eb="27">
      <t>リョウキン</t>
    </rPh>
    <rPh sb="27" eb="29">
      <t>キテイ</t>
    </rPh>
    <rPh sb="30" eb="32">
      <t>キュウシュウ</t>
    </rPh>
    <rPh sb="32" eb="34">
      <t>ダイガク</t>
    </rPh>
    <rPh sb="34" eb="36">
      <t>ニシジン</t>
    </rPh>
    <rPh sb="39" eb="41">
      <t>シヨウ</t>
    </rPh>
    <rPh sb="41" eb="43">
      <t>サイソク</t>
    </rPh>
    <phoneticPr fontId="6"/>
  </si>
  <si>
    <t>令和　　年　　月　　日</t>
    <rPh sb="4" eb="5">
      <t>ネン</t>
    </rPh>
    <rPh sb="7" eb="8">
      <t>ガツ</t>
    </rPh>
    <rPh sb="10" eb="11">
      <t>ニチ</t>
    </rPh>
    <phoneticPr fontId="5"/>
  </si>
  <si>
    <r>
      <rPr>
        <b/>
        <sz val="20"/>
        <color rgb="FFFF0000"/>
        <rFont val="ＭＳ Ｐゴシック"/>
        <family val="3"/>
        <charset val="128"/>
      </rPr>
      <t xml:space="preserve">〇2026年12月27日（令和8年12月27日）以前に使用を開始する場合は、この様式ではなく、
【様式 西新プラザ使用願（～R8.12.27）】をご提出ください。
〇事前に必ず「九州大学西新プラザ使用心得」「九州大学西新プラザ宿泊室ご利用上の注意」をご確認ください。
〈URL〉https://nishijinplaza.kyushu-u.ac.jp/documents/2026_shiyoukokoroe.pdf
〈URL〉https://nishijinplaza.kyushu-u.ac.jp/documents/2026_shukuhakushitsu-goriyojo-no-chui.pdf
</t>
    </r>
    <r>
      <rPr>
        <b/>
        <sz val="12"/>
        <color rgb="FFFF0000"/>
        <rFont val="ＭＳ Ｐゴシック"/>
        <family val="3"/>
        <charset val="128"/>
      </rPr>
      <t xml:space="preserve">
〇使用願を利用しようとする日の15日前までに提出し，許可を受けなければなりません。
</t>
    </r>
    <r>
      <rPr>
        <sz val="12"/>
        <color rgb="FFFF0000"/>
        <rFont val="ＭＳ Ｐゴシック"/>
        <family val="3"/>
        <charset val="128"/>
      </rPr>
      <t xml:space="preserve">
　上記の入力欄に入力してください。
　　　　・</t>
    </r>
    <r>
      <rPr>
        <b/>
        <u/>
        <sz val="12"/>
        <color rgb="FFFF0000"/>
        <rFont val="ＭＳ Ｐゴシック"/>
        <family val="3"/>
        <charset val="128"/>
      </rPr>
      <t>全ての宿泊者について氏名等を</t>
    </r>
    <r>
      <rPr>
        <sz val="12"/>
        <color rgb="FFFF0000"/>
        <rFont val="ＭＳ Ｐゴシック"/>
        <family val="3"/>
        <charset val="128"/>
      </rPr>
      <t>右の「宿泊者名簿」に入力してください。
　　　　　※最初の行（No1）に、使用責任者（宿泊者代表）を入力してください。
　　　　・入力後「使用願」のシートを開きご確認後，お申し込みください。
　　支払方法については、以下のURLをご確認ください。
〈URL〉https://nishijinplaza.kyushu-u.ac.jp/guidance.html
　　お申し込みは，メールでファイルを添付してください。
　　　　・西新プラザ管理室　　kisplaz@jimu.kyushu-u.ac.jp
　　</t>
    </r>
    <rPh sb="372" eb="373">
      <t>スベ</t>
    </rPh>
    <rPh sb="375" eb="378">
      <t>シュクハクシャ</t>
    </rPh>
    <rPh sb="382" eb="384">
      <t>シメイ</t>
    </rPh>
    <rPh sb="384" eb="385">
      <t>トウ</t>
    </rPh>
    <rPh sb="389" eb="392">
      <t>シュクハクシャ</t>
    </rPh>
    <rPh sb="392" eb="394">
      <t>メイボ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</si>
</sst>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（No．&quot;#0&quot;）&quot;"/>
    <numFmt numFmtId="177" formatCode="#,##0_ "/>
    <numFmt numFmtId="178" formatCode="h:mm;@"/>
    <numFmt numFmtId="179" formatCode="0.0"/>
    <numFmt numFmtId="180" formatCode="0_ "/>
  </numFmts>
  <fonts count="63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color rgb="FF9C5700"/>
      <name val="Yu Gothic"/>
      <family val="2"/>
      <charset val="128"/>
      <scheme val="minor"/>
    </font>
    <font>
      <u/>
      <sz val="11"/>
      <color theme="10"/>
      <name val="Yu Gothic"/>
      <family val="2"/>
      <scheme val="minor"/>
    </font>
    <font>
      <sz val="14"/>
      <color theme="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theme="8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8"/>
      <color rgb="FFFF0000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8"/>
      <color theme="1"/>
      <name val="Yu Gothic"/>
      <family val="2"/>
      <scheme val="minor"/>
    </font>
    <font>
      <b/>
      <sz val="11"/>
      <color theme="1"/>
      <name val="ＭＳ Ｐ明朝"/>
      <family val="1"/>
      <charset val="128"/>
    </font>
    <font>
      <sz val="14"/>
      <color rgb="FFFF0000"/>
      <name val="ＭＳ Ｐゴシック"/>
      <family val="3"/>
      <charset val="128"/>
    </font>
    <font>
      <sz val="9"/>
      <name val="ＭＳ ゴシック"/>
      <family val="3"/>
      <charset val="128"/>
    </font>
    <font>
      <sz val="14"/>
      <color theme="1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2"/>
      <color theme="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u val="double"/>
      <sz val="11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8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b/>
      <sz val="18"/>
      <name val="ＭＳ Ｐ明朝"/>
      <family val="1"/>
      <charset val="128"/>
    </font>
    <font>
      <sz val="12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b/>
      <u/>
      <sz val="14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u/>
      <sz val="11"/>
      <color theme="10"/>
      <name val="ＭＳ ゴシック"/>
      <family val="3"/>
      <charset val="128"/>
    </font>
    <font>
      <sz val="12"/>
      <color rgb="FF0070C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name val="ＭＳ ゴシック"/>
      <family val="3"/>
      <charset val="128"/>
    </font>
    <font>
      <sz val="9.5"/>
      <name val="ＭＳ ゴシック"/>
      <family val="3"/>
      <charset val="128"/>
    </font>
    <font>
      <sz val="9.5"/>
      <color rgb="FFFF0000"/>
      <name val="ＭＳ ゴシック"/>
      <family val="3"/>
      <charset val="128"/>
    </font>
    <font>
      <b/>
      <u/>
      <sz val="12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6795556505021"/>
        <bgColor indexed="64"/>
      </patternFill>
    </fill>
  </fills>
  <borders count="3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55"/>
      </left>
      <right/>
      <top/>
      <bottom style="thin">
        <color theme="0" tint="-0.499984740745262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/>
    <xf numFmtId="0" fontId="34" fillId="0" borderId="0"/>
  </cellStyleXfs>
  <cellXfs count="249">
    <xf numFmtId="0" fontId="0" fillId="0" borderId="0" xfId="0"/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2" borderId="3" xfId="2" applyFont="1" applyBorder="1" applyAlignment="1">
      <alignment horizontal="center" vertical="center"/>
    </xf>
    <xf numFmtId="0" fontId="9" fillId="4" borderId="3" xfId="2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0" fontId="10" fillId="4" borderId="3" xfId="3" applyFont="1" applyFill="1" applyBorder="1" applyAlignment="1">
      <alignment horizontal="left" vertical="center" indent="1"/>
    </xf>
    <xf numFmtId="14" fontId="14" fillId="0" borderId="0" xfId="0" applyNumberFormat="1" applyFont="1" applyAlignment="1">
      <alignment horizontal="left" vertical="center" wrapText="1" indent="2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0" fontId="18" fillId="0" borderId="0" xfId="0" applyFont="1" applyAlignment="1">
      <alignment vertical="center"/>
    </xf>
    <xf numFmtId="0" fontId="18" fillId="0" borderId="12" xfId="0" applyFont="1" applyBorder="1" applyAlignment="1">
      <alignment vertical="center"/>
    </xf>
    <xf numFmtId="0" fontId="20" fillId="2" borderId="3" xfId="2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 indent="1"/>
    </xf>
    <xf numFmtId="0" fontId="22" fillId="0" borderId="3" xfId="0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3" fillId="0" borderId="14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177" fontId="10" fillId="4" borderId="3" xfId="3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left" vertical="center" indent="1"/>
    </xf>
    <xf numFmtId="0" fontId="10" fillId="4" borderId="0" xfId="3" applyFont="1" applyFill="1" applyBorder="1" applyAlignment="1">
      <alignment horizontal="left" vertical="center" indent="1"/>
    </xf>
    <xf numFmtId="177" fontId="10" fillId="4" borderId="0" xfId="3" applyNumberFormat="1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3" fillId="0" borderId="0" xfId="0" applyFont="1" applyBorder="1" applyAlignment="1" applyProtection="1">
      <alignment horizontal="center" vertical="center"/>
      <protection locked="0"/>
    </xf>
    <xf numFmtId="14" fontId="10" fillId="0" borderId="0" xfId="0" applyNumberFormat="1" applyFont="1" applyBorder="1" applyAlignment="1" applyProtection="1">
      <alignment horizontal="left" vertical="center" indent="1"/>
      <protection locked="0"/>
    </xf>
    <xf numFmtId="179" fontId="10" fillId="0" borderId="0" xfId="0" applyNumberFormat="1" applyFont="1" applyBorder="1" applyAlignment="1">
      <alignment vertical="center"/>
    </xf>
    <xf numFmtId="38" fontId="10" fillId="0" borderId="0" xfId="1" applyFont="1" applyBorder="1" applyProtection="1">
      <alignment vertical="center"/>
    </xf>
    <xf numFmtId="0" fontId="7" fillId="0" borderId="0" xfId="0" applyFont="1" applyBorder="1" applyAlignment="1">
      <alignment horizontal="center" vertical="center"/>
    </xf>
    <xf numFmtId="38" fontId="10" fillId="0" borderId="0" xfId="0" applyNumberFormat="1" applyFont="1" applyBorder="1" applyAlignment="1">
      <alignment vertical="center"/>
    </xf>
    <xf numFmtId="38" fontId="7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horizontal="center" vertical="center" shrinkToFit="1"/>
    </xf>
    <xf numFmtId="0" fontId="7" fillId="4" borderId="3" xfId="3" applyFont="1" applyFill="1" applyBorder="1" applyAlignment="1">
      <alignment horizontal="center" vertical="center" shrinkToFit="1"/>
    </xf>
    <xf numFmtId="0" fontId="27" fillId="0" borderId="2" xfId="0" applyFont="1" applyBorder="1" applyAlignment="1">
      <alignment horizontal="left" vertical="center"/>
    </xf>
    <xf numFmtId="0" fontId="30" fillId="0" borderId="2" xfId="0" applyFont="1" applyBorder="1" applyAlignment="1">
      <alignment horizontal="left" vertical="center"/>
    </xf>
    <xf numFmtId="0" fontId="29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vertical="center" shrinkToFit="1"/>
    </xf>
    <xf numFmtId="38" fontId="18" fillId="0" borderId="3" xfId="1" applyFont="1" applyFill="1" applyBorder="1" applyAlignment="1" applyProtection="1">
      <alignment vertical="center" shrinkToFit="1"/>
    </xf>
    <xf numFmtId="178" fontId="31" fillId="0" borderId="20" xfId="0" applyNumberFormat="1" applyFont="1" applyBorder="1" applyAlignment="1">
      <alignment vertical="center" shrinkToFit="1"/>
    </xf>
    <xf numFmtId="179" fontId="31" fillId="0" borderId="20" xfId="0" applyNumberFormat="1" applyFont="1" applyBorder="1" applyAlignment="1">
      <alignment vertical="center" shrinkToFit="1"/>
    </xf>
    <xf numFmtId="38" fontId="31" fillId="0" borderId="20" xfId="0" applyNumberFormat="1" applyFont="1" applyBorder="1" applyAlignment="1">
      <alignment vertical="center" shrinkToFit="1"/>
    </xf>
    <xf numFmtId="0" fontId="18" fillId="0" borderId="0" xfId="0" applyFont="1" applyBorder="1" applyAlignment="1">
      <alignment horizontal="center" vertical="center"/>
    </xf>
    <xf numFmtId="178" fontId="18" fillId="0" borderId="0" xfId="0" applyNumberFormat="1" applyFont="1" applyBorder="1" applyAlignment="1">
      <alignment vertical="center"/>
    </xf>
    <xf numFmtId="179" fontId="18" fillId="0" borderId="0" xfId="0" applyNumberFormat="1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38" fontId="18" fillId="0" borderId="0" xfId="0" applyNumberFormat="1" applyFont="1" applyBorder="1" applyAlignment="1">
      <alignment vertical="center"/>
    </xf>
    <xf numFmtId="0" fontId="32" fillId="0" borderId="0" xfId="0" applyFont="1" applyBorder="1" applyAlignment="1" applyProtection="1">
      <alignment horizontal="center" vertical="center"/>
      <protection locked="0"/>
    </xf>
    <xf numFmtId="14" fontId="18" fillId="0" borderId="0" xfId="0" applyNumberFormat="1" applyFont="1" applyBorder="1" applyAlignment="1" applyProtection="1">
      <alignment horizontal="left" vertical="center" indent="1"/>
      <protection locked="0"/>
    </xf>
    <xf numFmtId="178" fontId="18" fillId="0" borderId="0" xfId="0" applyNumberFormat="1" applyFont="1" applyBorder="1" applyAlignment="1" applyProtection="1">
      <alignment horizontal="center" vertical="center"/>
      <protection locked="0"/>
    </xf>
    <xf numFmtId="38" fontId="18" fillId="0" borderId="0" xfId="1" applyFont="1" applyBorder="1" applyProtection="1">
      <alignment vertical="center"/>
    </xf>
    <xf numFmtId="0" fontId="20" fillId="0" borderId="3" xfId="0" applyFont="1" applyFill="1" applyBorder="1" applyAlignment="1" applyProtection="1">
      <alignment horizontal="left" vertical="center" shrinkToFit="1"/>
    </xf>
    <xf numFmtId="0" fontId="26" fillId="0" borderId="3" xfId="0" applyFont="1" applyBorder="1" applyAlignment="1">
      <alignment horizontal="center" vertical="center" shrinkToFit="1"/>
    </xf>
    <xf numFmtId="0" fontId="26" fillId="4" borderId="3" xfId="3" applyFont="1" applyFill="1" applyBorder="1" applyAlignment="1">
      <alignment horizontal="center" vertical="center" shrinkToFit="1"/>
    </xf>
    <xf numFmtId="0" fontId="18" fillId="0" borderId="0" xfId="0" applyFont="1" applyAlignment="1">
      <alignment horizontal="left" vertical="center" indent="1"/>
    </xf>
    <xf numFmtId="0" fontId="4" fillId="0" borderId="2" xfId="0" applyFont="1" applyBorder="1" applyAlignment="1">
      <alignment horizontal="center" vertical="center"/>
    </xf>
    <xf numFmtId="0" fontId="35" fillId="0" borderId="0" xfId="5" applyFont="1"/>
    <xf numFmtId="0" fontId="36" fillId="0" borderId="0" xfId="5" applyFont="1"/>
    <xf numFmtId="0" fontId="36" fillId="0" borderId="0" xfId="5" applyFont="1" applyAlignment="1">
      <alignment vertical="center"/>
    </xf>
    <xf numFmtId="0" fontId="36" fillId="0" borderId="0" xfId="5" applyFont="1" applyAlignment="1">
      <alignment horizontal="right"/>
    </xf>
    <xf numFmtId="0" fontId="34" fillId="0" borderId="0" xfId="5"/>
    <xf numFmtId="0" fontId="35" fillId="0" borderId="0" xfId="5" applyFont="1" applyAlignment="1">
      <alignment vertical="center" wrapText="1"/>
    </xf>
    <xf numFmtId="0" fontId="36" fillId="6" borderId="22" xfId="5" applyFont="1" applyFill="1" applyBorder="1" applyAlignment="1">
      <alignment vertical="center"/>
    </xf>
    <xf numFmtId="0" fontId="38" fillId="4" borderId="0" xfId="5" applyFont="1" applyFill="1" applyAlignment="1">
      <alignment vertical="center"/>
    </xf>
    <xf numFmtId="0" fontId="41" fillId="0" borderId="0" xfId="5" applyFont="1" applyAlignment="1">
      <alignment vertical="top" wrapText="1"/>
    </xf>
    <xf numFmtId="0" fontId="42" fillId="0" borderId="0" xfId="5" applyFont="1" applyAlignment="1">
      <alignment vertical="center"/>
    </xf>
    <xf numFmtId="0" fontId="20" fillId="0" borderId="0" xfId="5" applyFont="1" applyAlignment="1">
      <alignment horizontal="center" vertical="center" wrapText="1"/>
    </xf>
    <xf numFmtId="0" fontId="35" fillId="0" borderId="0" xfId="5" applyFont="1" applyAlignment="1">
      <alignment horizontal="center" vertical="center" wrapText="1"/>
    </xf>
    <xf numFmtId="0" fontId="35" fillId="0" borderId="37" xfId="5" applyFont="1" applyBorder="1" applyAlignment="1">
      <alignment horizontal="center" vertical="center" wrapText="1"/>
    </xf>
    <xf numFmtId="0" fontId="35" fillId="0" borderId="37" xfId="5" applyFont="1" applyBorder="1" applyAlignment="1">
      <alignment vertical="center" wrapText="1"/>
    </xf>
    <xf numFmtId="0" fontId="43" fillId="0" borderId="0" xfId="5" applyFont="1"/>
    <xf numFmtId="0" fontId="12" fillId="5" borderId="3" xfId="3" applyFont="1" applyFill="1" applyBorder="1" applyAlignment="1">
      <alignment horizontal="left" vertical="center" indent="1"/>
    </xf>
    <xf numFmtId="0" fontId="11" fillId="5" borderId="3" xfId="3" applyFont="1" applyFill="1" applyBorder="1" applyAlignment="1" applyProtection="1">
      <alignment horizontal="left" vertical="center" wrapText="1" indent="1"/>
      <protection locked="0"/>
    </xf>
    <xf numFmtId="0" fontId="4" fillId="0" borderId="2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1" fillId="5" borderId="3" xfId="3" applyFont="1" applyFill="1" applyBorder="1" applyAlignment="1">
      <alignment horizontal="left" vertical="center" indent="1"/>
    </xf>
    <xf numFmtId="14" fontId="10" fillId="0" borderId="0" xfId="0" applyNumberFormat="1" applyFont="1" applyBorder="1" applyAlignment="1" applyProtection="1">
      <alignment horizontal="center" vertical="center"/>
      <protection locked="0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4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7" fillId="4" borderId="0" xfId="0" applyFont="1" applyFill="1" applyAlignment="1">
      <alignment vertical="center"/>
    </xf>
    <xf numFmtId="0" fontId="10" fillId="4" borderId="0" xfId="0" applyFont="1" applyFill="1" applyAlignment="1">
      <alignment vertical="center"/>
    </xf>
    <xf numFmtId="177" fontId="10" fillId="4" borderId="0" xfId="0" applyNumberFormat="1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0" fontId="7" fillId="5" borderId="3" xfId="0" applyFont="1" applyFill="1" applyBorder="1" applyAlignment="1">
      <alignment horizontal="center" vertical="center" shrinkToFit="1"/>
    </xf>
    <xf numFmtId="0" fontId="7" fillId="5" borderId="3" xfId="3" applyFont="1" applyFill="1" applyBorder="1" applyAlignment="1">
      <alignment horizontal="center" vertical="center" shrinkToFit="1"/>
    </xf>
    <xf numFmtId="38" fontId="53" fillId="0" borderId="3" xfId="1" applyFont="1" applyBorder="1" applyProtection="1">
      <alignment vertical="center"/>
    </xf>
    <xf numFmtId="0" fontId="12" fillId="5" borderId="3" xfId="3" applyFont="1" applyFill="1" applyBorder="1" applyAlignment="1">
      <alignment horizontal="left" vertical="center"/>
    </xf>
    <xf numFmtId="0" fontId="55" fillId="5" borderId="3" xfId="0" applyFont="1" applyFill="1" applyBorder="1" applyAlignment="1">
      <alignment horizontal="center" vertical="center" shrinkToFit="1"/>
    </xf>
    <xf numFmtId="0" fontId="57" fillId="0" borderId="2" xfId="0" applyFont="1" applyBorder="1" applyAlignment="1">
      <alignment horizontal="left" vertical="center"/>
    </xf>
    <xf numFmtId="0" fontId="10" fillId="4" borderId="3" xfId="3" applyFont="1" applyFill="1" applyBorder="1" applyAlignment="1">
      <alignment horizontal="left" vertical="center" shrinkToFit="1"/>
    </xf>
    <xf numFmtId="0" fontId="10" fillId="4" borderId="0" xfId="0" applyFont="1" applyFill="1" applyAlignment="1">
      <alignment vertical="center" shrinkToFit="1"/>
    </xf>
    <xf numFmtId="0" fontId="10" fillId="4" borderId="3" xfId="3" applyFont="1" applyFill="1" applyBorder="1" applyAlignment="1">
      <alignment horizontal="left" vertical="center"/>
    </xf>
    <xf numFmtId="0" fontId="10" fillId="4" borderId="4" xfId="3" applyFont="1" applyFill="1" applyBorder="1" applyAlignment="1">
      <alignment horizontal="left" vertical="center"/>
    </xf>
    <xf numFmtId="0" fontId="10" fillId="4" borderId="8" xfId="3" applyFont="1" applyFill="1" applyBorder="1" applyAlignment="1">
      <alignment horizontal="left" vertical="center"/>
    </xf>
    <xf numFmtId="0" fontId="10" fillId="4" borderId="4" xfId="3" applyFont="1" applyFill="1" applyBorder="1" applyAlignment="1">
      <alignment horizontal="left" vertical="center" shrinkToFit="1"/>
    </xf>
    <xf numFmtId="0" fontId="10" fillId="4" borderId="0" xfId="3" applyFont="1" applyFill="1" applyBorder="1" applyAlignment="1">
      <alignment horizontal="left" vertical="center"/>
    </xf>
    <xf numFmtId="0" fontId="10" fillId="4" borderId="12" xfId="3" applyFont="1" applyFill="1" applyBorder="1" applyAlignment="1">
      <alignment horizontal="left" vertical="center"/>
    </xf>
    <xf numFmtId="0" fontId="10" fillId="4" borderId="6" xfId="3" applyFont="1" applyFill="1" applyBorder="1" applyAlignment="1">
      <alignment horizontal="left" vertical="center"/>
    </xf>
    <xf numFmtId="0" fontId="12" fillId="4" borderId="3" xfId="3" applyFont="1" applyFill="1" applyBorder="1" applyAlignment="1">
      <alignment horizontal="left" vertical="center" shrinkToFit="1"/>
    </xf>
    <xf numFmtId="0" fontId="29" fillId="0" borderId="0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shrinkToFit="1"/>
    </xf>
    <xf numFmtId="0" fontId="31" fillId="0" borderId="18" xfId="0" applyFont="1" applyBorder="1" applyAlignment="1">
      <alignment horizontal="center" vertical="center" shrinkToFit="1"/>
    </xf>
    <xf numFmtId="0" fontId="31" fillId="0" borderId="19" xfId="0" applyFont="1" applyBorder="1" applyAlignment="1">
      <alignment horizontal="center" vertical="center" shrinkToFit="1"/>
    </xf>
    <xf numFmtId="0" fontId="16" fillId="0" borderId="3" xfId="0" applyFont="1" applyBorder="1" applyAlignment="1">
      <alignment vertical="center"/>
    </xf>
    <xf numFmtId="0" fontId="17" fillId="0" borderId="3" xfId="0" applyFont="1" applyBorder="1" applyAlignment="1">
      <alignment horizontal="center" vertical="center"/>
    </xf>
    <xf numFmtId="14" fontId="18" fillId="0" borderId="3" xfId="0" applyNumberFormat="1" applyFont="1" applyFill="1" applyBorder="1" applyAlignment="1" applyProtection="1">
      <alignment horizontal="center" vertical="center" shrinkToFit="1"/>
    </xf>
    <xf numFmtId="0" fontId="20" fillId="0" borderId="3" xfId="0" applyFont="1" applyFill="1" applyBorder="1" applyAlignment="1" applyProtection="1">
      <alignment horizontal="center" vertical="center" shrinkToFit="1"/>
    </xf>
    <xf numFmtId="14" fontId="18" fillId="0" borderId="0" xfId="0" applyNumberFormat="1" applyFont="1" applyBorder="1" applyAlignment="1" applyProtection="1">
      <alignment horizontal="center" vertical="center"/>
      <protection locked="0"/>
    </xf>
    <xf numFmtId="14" fontId="10" fillId="4" borderId="3" xfId="0" applyNumberFormat="1" applyFont="1" applyFill="1" applyBorder="1" applyAlignment="1" applyProtection="1">
      <alignment horizontal="center" vertical="center"/>
    </xf>
    <xf numFmtId="180" fontId="52" fillId="4" borderId="3" xfId="0" applyNumberFormat="1" applyFont="1" applyFill="1" applyBorder="1" applyAlignment="1" applyProtection="1">
      <alignment horizontal="center" vertical="center"/>
    </xf>
    <xf numFmtId="38" fontId="53" fillId="0" borderId="3" xfId="1" applyFont="1" applyBorder="1" applyAlignment="1" applyProtection="1">
      <alignment vertical="center"/>
    </xf>
    <xf numFmtId="0" fontId="7" fillId="0" borderId="19" xfId="0" applyFont="1" applyBorder="1" applyAlignment="1" applyProtection="1">
      <alignment horizontal="center" vertical="center"/>
    </xf>
    <xf numFmtId="179" fontId="7" fillId="0" borderId="20" xfId="0" applyNumberFormat="1" applyFont="1" applyBorder="1" applyAlignment="1" applyProtection="1">
      <alignment vertical="center"/>
    </xf>
    <xf numFmtId="38" fontId="7" fillId="0" borderId="20" xfId="0" applyNumberFormat="1" applyFont="1" applyBorder="1" applyAlignment="1" applyProtection="1">
      <alignment vertical="center"/>
    </xf>
    <xf numFmtId="0" fontId="4" fillId="4" borderId="0" xfId="0" applyFont="1" applyFill="1" applyAlignment="1">
      <alignment horizontal="left" vertical="center"/>
    </xf>
    <xf numFmtId="14" fontId="11" fillId="5" borderId="3" xfId="3" applyNumberFormat="1" applyFont="1" applyFill="1" applyBorder="1" applyAlignment="1" applyProtection="1">
      <alignment horizontal="left" vertical="center" wrapText="1" indent="1"/>
      <protection locked="0"/>
    </xf>
    <xf numFmtId="49" fontId="51" fillId="5" borderId="1" xfId="4" applyNumberFormat="1" applyFont="1" applyFill="1" applyBorder="1" applyAlignment="1" applyProtection="1">
      <alignment horizontal="left" vertical="center" wrapText="1" indent="1"/>
      <protection locked="0"/>
    </xf>
    <xf numFmtId="0" fontId="11" fillId="4" borderId="3" xfId="3" applyFont="1" applyFill="1" applyBorder="1" applyAlignment="1" applyProtection="1">
      <alignment horizontal="left" vertical="center" wrapText="1" indent="1"/>
    </xf>
    <xf numFmtId="14" fontId="11" fillId="5" borderId="3" xfId="3" applyNumberFormat="1" applyFont="1" applyFill="1" applyBorder="1" applyAlignment="1" applyProtection="1">
      <alignment horizontal="left" vertical="center" wrapText="1" indent="1" shrinkToFit="1"/>
      <protection locked="0"/>
    </xf>
    <xf numFmtId="0" fontId="53" fillId="5" borderId="3" xfId="0" applyFont="1" applyFill="1" applyBorder="1" applyAlignment="1" applyProtection="1">
      <alignment horizontal="left" vertical="center" wrapText="1" indent="1"/>
      <protection locked="0"/>
    </xf>
    <xf numFmtId="0" fontId="53" fillId="5" borderId="3" xfId="0" applyFont="1" applyFill="1" applyBorder="1" applyAlignment="1" applyProtection="1">
      <alignment horizontal="center" vertical="center" wrapText="1"/>
      <protection locked="0"/>
    </xf>
    <xf numFmtId="0" fontId="53" fillId="5" borderId="3" xfId="0" applyFont="1" applyFill="1" applyBorder="1" applyAlignment="1" applyProtection="1">
      <alignment horizontal="left" vertical="center" wrapText="1"/>
      <protection locked="0"/>
    </xf>
    <xf numFmtId="49" fontId="53" fillId="5" borderId="3" xfId="0" applyNumberFormat="1" applyFont="1" applyFill="1" applyBorder="1" applyAlignment="1" applyProtection="1">
      <alignment horizontal="left" vertical="center" wrapText="1"/>
      <protection locked="0"/>
    </xf>
    <xf numFmtId="14" fontId="53" fillId="5" borderId="3" xfId="0" applyNumberFormat="1" applyFont="1" applyFill="1" applyBorder="1" applyAlignment="1" applyProtection="1">
      <alignment horizontal="center" vertical="center" wrapText="1"/>
      <protection locked="0"/>
    </xf>
    <xf numFmtId="14" fontId="10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36" fillId="0" borderId="3" xfId="0" applyFont="1" applyFill="1" applyBorder="1" applyAlignment="1" applyProtection="1">
      <alignment horizontal="left" vertical="center" wrapText="1" shrinkToFit="1"/>
    </xf>
    <xf numFmtId="0" fontId="23" fillId="0" borderId="8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8" fillId="0" borderId="0" xfId="0" applyNumberFormat="1" applyFont="1" applyAlignment="1">
      <alignment horizontal="right" vertical="center"/>
    </xf>
    <xf numFmtId="49" fontId="53" fillId="5" borderId="3" xfId="1" applyNumberFormat="1" applyFont="1" applyFill="1" applyBorder="1" applyAlignment="1" applyProtection="1">
      <alignment horizontal="left" vertical="center" indent="1"/>
      <protection locked="0"/>
    </xf>
    <xf numFmtId="0" fontId="4" fillId="0" borderId="2" xfId="0" applyFont="1" applyBorder="1" applyAlignment="1">
      <alignment horizontal="center" vertical="center"/>
    </xf>
    <xf numFmtId="0" fontId="11" fillId="5" borderId="7" xfId="3" applyFont="1" applyFill="1" applyBorder="1" applyAlignment="1">
      <alignment horizontal="left" vertical="center" wrapText="1" indent="1"/>
    </xf>
    <xf numFmtId="0" fontId="11" fillId="5" borderId="8" xfId="3" applyFont="1" applyFill="1" applyBorder="1" applyAlignment="1">
      <alignment horizontal="left" vertical="center" wrapText="1" indent="1"/>
    </xf>
    <xf numFmtId="0" fontId="11" fillId="5" borderId="9" xfId="3" applyFont="1" applyFill="1" applyBorder="1" applyAlignment="1">
      <alignment horizontal="left" vertical="center" wrapText="1" indent="1"/>
    </xf>
    <xf numFmtId="0" fontId="11" fillId="5" borderId="10" xfId="3" applyFont="1" applyFill="1" applyBorder="1" applyAlignment="1">
      <alignment horizontal="left" vertical="center" wrapText="1" indent="1"/>
    </xf>
    <xf numFmtId="0" fontId="5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1" fillId="4" borderId="5" xfId="3" applyFont="1" applyFill="1" applyBorder="1" applyAlignment="1">
      <alignment horizontal="left" vertical="center" wrapText="1" indent="1"/>
    </xf>
    <xf numFmtId="0" fontId="11" fillId="4" borderId="13" xfId="3" applyFont="1" applyFill="1" applyBorder="1" applyAlignment="1">
      <alignment horizontal="left" vertical="center" wrapText="1" indent="1"/>
    </xf>
    <xf numFmtId="0" fontId="11" fillId="4" borderId="4" xfId="3" applyFont="1" applyFill="1" applyBorder="1" applyAlignment="1">
      <alignment horizontal="left" vertical="center" wrapText="1" indent="1"/>
    </xf>
    <xf numFmtId="0" fontId="14" fillId="0" borderId="0" xfId="0" applyFont="1" applyBorder="1" applyAlignment="1" applyProtection="1">
      <alignment horizontal="left" vertical="center" wrapText="1"/>
      <protection locked="0"/>
    </xf>
    <xf numFmtId="0" fontId="11" fillId="5" borderId="6" xfId="3" applyFont="1" applyFill="1" applyBorder="1" applyAlignment="1">
      <alignment horizontal="left" vertical="center" wrapText="1" indent="1"/>
    </xf>
    <xf numFmtId="0" fontId="11" fillId="5" borderId="2" xfId="3" applyFont="1" applyFill="1" applyBorder="1" applyAlignment="1">
      <alignment horizontal="left" vertical="center" wrapText="1" indent="1"/>
    </xf>
    <xf numFmtId="0" fontId="8" fillId="2" borderId="3" xfId="2" applyFont="1" applyBorder="1" applyAlignment="1">
      <alignment horizontal="center" vertical="center"/>
    </xf>
    <xf numFmtId="0" fontId="11" fillId="5" borderId="3" xfId="3" applyFont="1" applyFill="1" applyBorder="1" applyAlignment="1">
      <alignment horizontal="left" vertical="center" indent="1"/>
    </xf>
    <xf numFmtId="0" fontId="11" fillId="5" borderId="16" xfId="3" applyFont="1" applyFill="1" applyBorder="1" applyAlignment="1">
      <alignment horizontal="center" vertical="center" textRotation="255"/>
    </xf>
    <xf numFmtId="0" fontId="11" fillId="5" borderId="21" xfId="3" applyFont="1" applyFill="1" applyBorder="1" applyAlignment="1">
      <alignment horizontal="center" vertical="center" textRotation="255"/>
    </xf>
    <xf numFmtId="0" fontId="11" fillId="5" borderId="11" xfId="3" applyFont="1" applyFill="1" applyBorder="1" applyAlignment="1">
      <alignment horizontal="center" vertical="center" textRotation="255"/>
    </xf>
    <xf numFmtId="0" fontId="11" fillId="5" borderId="5" xfId="3" applyFont="1" applyFill="1" applyBorder="1" applyAlignment="1">
      <alignment horizontal="left" vertical="center" indent="1"/>
    </xf>
    <xf numFmtId="0" fontId="50" fillId="5" borderId="4" xfId="0" applyFont="1" applyFill="1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59" fillId="5" borderId="3" xfId="3" applyFont="1" applyFill="1" applyBorder="1" applyAlignment="1" applyProtection="1">
      <alignment horizontal="left" vertical="center" wrapText="1" indent="1"/>
      <protection locked="0"/>
    </xf>
    <xf numFmtId="0" fontId="0" fillId="0" borderId="3" xfId="0" applyBorder="1" applyAlignment="1">
      <alignment horizontal="left" vertical="center" wrapText="1" indent="1"/>
    </xf>
    <xf numFmtId="0" fontId="12" fillId="5" borderId="3" xfId="3" applyFont="1" applyFill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11" fillId="5" borderId="13" xfId="3" applyFont="1" applyFill="1" applyBorder="1" applyAlignment="1">
      <alignment horizontal="left" vertical="center" indent="1"/>
    </xf>
    <xf numFmtId="0" fontId="11" fillId="5" borderId="4" xfId="3" applyFont="1" applyFill="1" applyBorder="1" applyAlignment="1">
      <alignment horizontal="left" vertical="center" indent="1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 indent="1"/>
    </xf>
    <xf numFmtId="0" fontId="23" fillId="0" borderId="0" xfId="0" applyFont="1" applyAlignment="1">
      <alignment horizontal="left" vertical="center" wrapText="1" indent="1"/>
    </xf>
    <xf numFmtId="0" fontId="17" fillId="0" borderId="5" xfId="0" applyFont="1" applyBorder="1" applyAlignment="1">
      <alignment horizontal="left" vertical="center" wrapText="1" indent="1"/>
    </xf>
    <xf numFmtId="0" fontId="17" fillId="0" borderId="13" xfId="0" applyFont="1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 wrapText="1" indent="1"/>
    </xf>
    <xf numFmtId="0" fontId="17" fillId="0" borderId="6" xfId="0" applyFont="1" applyBorder="1" applyAlignment="1">
      <alignment horizontal="left" vertical="center" wrapText="1" indent="1"/>
    </xf>
    <xf numFmtId="0" fontId="0" fillId="0" borderId="8" xfId="0" applyBorder="1" applyAlignment="1">
      <alignment horizontal="left" vertical="center" wrapText="1" indent="1"/>
    </xf>
    <xf numFmtId="0" fontId="24" fillId="0" borderId="16" xfId="0" applyFont="1" applyBorder="1" applyAlignment="1">
      <alignment horizontal="center" vertical="center" textRotation="255" wrapText="1"/>
    </xf>
    <xf numFmtId="0" fontId="25" fillId="0" borderId="11" xfId="0" applyFont="1" applyBorder="1" applyAlignment="1">
      <alignment horizontal="center" vertical="center" textRotation="255"/>
    </xf>
    <xf numFmtId="0" fontId="17" fillId="0" borderId="0" xfId="0" applyFont="1" applyAlignment="1">
      <alignment horizontal="right" vertical="center"/>
    </xf>
    <xf numFmtId="0" fontId="23" fillId="0" borderId="0" xfId="0" applyFont="1" applyAlignment="1">
      <alignment horizontal="left" indent="1"/>
    </xf>
    <xf numFmtId="0" fontId="23" fillId="0" borderId="0" xfId="0" applyFont="1" applyAlignment="1">
      <alignment horizontal="left" wrapText="1" indent="1"/>
    </xf>
    <xf numFmtId="0" fontId="26" fillId="0" borderId="0" xfId="0" applyFont="1" applyAlignment="1">
      <alignment horizontal="left" vertical="center" indent="2"/>
    </xf>
    <xf numFmtId="0" fontId="26" fillId="0" borderId="0" xfId="0" applyFont="1" applyAlignment="1">
      <alignment horizontal="left" vertical="center" wrapText="1" indent="9"/>
    </xf>
    <xf numFmtId="0" fontId="17" fillId="0" borderId="0" xfId="0" applyFont="1" applyAlignment="1">
      <alignment horizontal="left" vertical="center"/>
    </xf>
    <xf numFmtId="0" fontId="0" fillId="0" borderId="13" xfId="0" applyBorder="1" applyAlignment="1">
      <alignment horizontal="left" vertical="center" wrapText="1" indent="1"/>
    </xf>
    <xf numFmtId="0" fontId="19" fillId="0" borderId="15" xfId="0" applyFont="1" applyBorder="1" applyAlignment="1">
      <alignment horizontal="center" vertical="center"/>
    </xf>
    <xf numFmtId="0" fontId="23" fillId="0" borderId="14" xfId="0" applyFont="1" applyBorder="1" applyAlignment="1">
      <alignment horizontal="left" vertical="center" indent="1"/>
    </xf>
    <xf numFmtId="0" fontId="17" fillId="0" borderId="0" xfId="0" applyFont="1" applyAlignment="1">
      <alignment horizontal="left" vertical="center" indent="2"/>
    </xf>
    <xf numFmtId="0" fontId="24" fillId="0" borderId="16" xfId="0" applyFont="1" applyBorder="1" applyAlignment="1">
      <alignment horizontal="center" vertical="center" textRotation="255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58" fontId="17" fillId="0" borderId="0" xfId="0" applyNumberFormat="1" applyFont="1" applyAlignment="1" applyProtection="1">
      <alignment horizontal="right" vertical="center"/>
      <protection locked="0"/>
    </xf>
    <xf numFmtId="0" fontId="17" fillId="0" borderId="0" xfId="0" applyNumberFormat="1" applyFont="1" applyAlignment="1" applyProtection="1">
      <alignment horizontal="right" vertical="center"/>
      <protection locked="0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17" fillId="0" borderId="0" xfId="0" applyFont="1" applyAlignment="1">
      <alignment horizontal="center" vertical="center"/>
    </xf>
    <xf numFmtId="0" fontId="21" fillId="3" borderId="3" xfId="3" applyFont="1" applyBorder="1" applyAlignment="1" applyProtection="1">
      <alignment horizontal="center" vertical="center"/>
      <protection locked="0"/>
    </xf>
    <xf numFmtId="176" fontId="17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center" wrapText="1" shrinkToFit="1"/>
    </xf>
    <xf numFmtId="0" fontId="0" fillId="0" borderId="0" xfId="0" applyAlignment="1">
      <alignment vertical="center" wrapText="1" shrinkToFit="1"/>
    </xf>
    <xf numFmtId="0" fontId="19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shrinkToFit="1"/>
    </xf>
    <xf numFmtId="0" fontId="22" fillId="0" borderId="0" xfId="0" applyFont="1" applyBorder="1" applyAlignment="1">
      <alignment vertical="center" wrapText="1"/>
    </xf>
    <xf numFmtId="0" fontId="35" fillId="0" borderId="36" xfId="5" applyFont="1" applyBorder="1" applyAlignment="1">
      <alignment horizontal="center" vertical="center" wrapText="1"/>
    </xf>
    <xf numFmtId="0" fontId="35" fillId="0" borderId="35" xfId="5" applyFont="1" applyBorder="1" applyAlignment="1">
      <alignment horizontal="center" vertical="center" wrapText="1"/>
    </xf>
    <xf numFmtId="0" fontId="35" fillId="0" borderId="34" xfId="5" applyFont="1" applyBorder="1" applyAlignment="1">
      <alignment horizontal="center" vertical="center" wrapText="1"/>
    </xf>
    <xf numFmtId="0" fontId="35" fillId="0" borderId="36" xfId="5" applyFont="1" applyBorder="1" applyAlignment="1">
      <alignment horizontal="left" vertical="center" wrapText="1"/>
    </xf>
    <xf numFmtId="0" fontId="35" fillId="0" borderId="35" xfId="5" applyFont="1" applyBorder="1" applyAlignment="1">
      <alignment horizontal="left" vertical="center" wrapText="1"/>
    </xf>
    <xf numFmtId="0" fontId="35" fillId="0" borderId="34" xfId="5" applyFont="1" applyBorder="1" applyAlignment="1">
      <alignment horizontal="left" vertical="center" wrapText="1"/>
    </xf>
    <xf numFmtId="0" fontId="35" fillId="6" borderId="33" xfId="5" applyFont="1" applyFill="1" applyBorder="1" applyAlignment="1">
      <alignment horizontal="center" vertical="center" wrapText="1"/>
    </xf>
    <xf numFmtId="0" fontId="35" fillId="6" borderId="32" xfId="5" applyFont="1" applyFill="1" applyBorder="1" applyAlignment="1">
      <alignment horizontal="center" vertical="center" wrapText="1"/>
    </xf>
    <xf numFmtId="0" fontId="35" fillId="6" borderId="31" xfId="5" applyFont="1" applyFill="1" applyBorder="1" applyAlignment="1">
      <alignment horizontal="center" vertical="center" wrapText="1"/>
    </xf>
    <xf numFmtId="0" fontId="35" fillId="6" borderId="30" xfId="5" applyFont="1" applyFill="1" applyBorder="1" applyAlignment="1">
      <alignment horizontal="center" vertical="center" wrapText="1"/>
    </xf>
    <xf numFmtId="0" fontId="35" fillId="6" borderId="0" xfId="5" applyFont="1" applyFill="1" applyAlignment="1">
      <alignment horizontal="center" vertical="center" wrapText="1"/>
    </xf>
    <xf numFmtId="0" fontId="35" fillId="6" borderId="29" xfId="5" applyFont="1" applyFill="1" applyBorder="1" applyAlignment="1">
      <alignment horizontal="center" vertical="center" wrapText="1"/>
    </xf>
    <xf numFmtId="0" fontId="35" fillId="6" borderId="28" xfId="5" applyFont="1" applyFill="1" applyBorder="1" applyAlignment="1">
      <alignment horizontal="center" vertical="center" wrapText="1"/>
    </xf>
    <xf numFmtId="0" fontId="35" fillId="6" borderId="27" xfId="5" applyFont="1" applyFill="1" applyBorder="1" applyAlignment="1">
      <alignment horizontal="center" vertical="center" wrapText="1"/>
    </xf>
    <xf numFmtId="0" fontId="35" fillId="6" borderId="26" xfId="5" applyFont="1" applyFill="1" applyBorder="1" applyAlignment="1">
      <alignment horizontal="center" vertical="center" wrapText="1"/>
    </xf>
    <xf numFmtId="0" fontId="35" fillId="0" borderId="36" xfId="5" applyFont="1" applyBorder="1" applyAlignment="1">
      <alignment horizontal="center" vertical="top" wrapText="1"/>
    </xf>
    <xf numFmtId="0" fontId="35" fillId="0" borderId="35" xfId="5" applyFont="1" applyBorder="1" applyAlignment="1">
      <alignment horizontal="center" vertical="top" wrapText="1"/>
    </xf>
    <xf numFmtId="0" fontId="35" fillId="0" borderId="34" xfId="5" applyFont="1" applyBorder="1" applyAlignment="1">
      <alignment horizontal="center" vertical="top" wrapText="1"/>
    </xf>
    <xf numFmtId="0" fontId="35" fillId="0" borderId="33" xfId="5" applyFont="1" applyBorder="1" applyAlignment="1">
      <alignment horizontal="left" vertical="center" wrapText="1"/>
    </xf>
    <xf numFmtId="0" fontId="35" fillId="0" borderId="32" xfId="5" applyFont="1" applyBorder="1" applyAlignment="1">
      <alignment horizontal="left" vertical="center" wrapText="1"/>
    </xf>
    <xf numFmtId="0" fontId="35" fillId="0" borderId="31" xfId="5" applyFont="1" applyBorder="1" applyAlignment="1">
      <alignment horizontal="left" vertical="center" wrapText="1"/>
    </xf>
    <xf numFmtId="0" fontId="35" fillId="0" borderId="30" xfId="5" applyFont="1" applyBorder="1" applyAlignment="1">
      <alignment horizontal="left" vertical="center" wrapText="1"/>
    </xf>
    <xf numFmtId="0" fontId="35" fillId="0" borderId="0" xfId="5" applyFont="1" applyAlignment="1">
      <alignment horizontal="left" vertical="center" wrapText="1"/>
    </xf>
    <xf numFmtId="0" fontId="35" fillId="0" borderId="29" xfId="5" applyFont="1" applyBorder="1" applyAlignment="1">
      <alignment horizontal="left" vertical="center" wrapText="1"/>
    </xf>
    <xf numFmtId="0" fontId="35" fillId="0" borderId="25" xfId="5" applyFont="1" applyBorder="1" applyAlignment="1">
      <alignment horizontal="left" vertical="center" wrapText="1"/>
    </xf>
    <xf numFmtId="0" fontId="35" fillId="0" borderId="24" xfId="5" applyFont="1" applyBorder="1" applyAlignment="1">
      <alignment horizontal="left" vertical="center" wrapText="1"/>
    </xf>
    <xf numFmtId="0" fontId="35" fillId="0" borderId="23" xfId="5" applyFont="1" applyBorder="1" applyAlignment="1">
      <alignment horizontal="left" vertical="center" wrapText="1"/>
    </xf>
    <xf numFmtId="0" fontId="44" fillId="0" borderId="0" xfId="5" applyFont="1" applyAlignment="1">
      <alignment horizontal="center" vertical="center"/>
    </xf>
    <xf numFmtId="0" fontId="35" fillId="0" borderId="36" xfId="5" applyFont="1" applyBorder="1" applyAlignment="1">
      <alignment horizontal="left" vertical="top" wrapText="1"/>
    </xf>
    <xf numFmtId="0" fontId="35" fillId="0" borderId="35" xfId="5" applyFont="1" applyBorder="1" applyAlignment="1">
      <alignment horizontal="left" vertical="top" wrapText="1"/>
    </xf>
    <xf numFmtId="0" fontId="35" fillId="0" borderId="34" xfId="5" applyFont="1" applyBorder="1" applyAlignment="1">
      <alignment horizontal="left" vertical="top" wrapText="1"/>
    </xf>
    <xf numFmtId="0" fontId="35" fillId="6" borderId="25" xfId="5" applyFont="1" applyFill="1" applyBorder="1" applyAlignment="1">
      <alignment horizontal="center" vertical="center" wrapText="1"/>
    </xf>
    <xf numFmtId="0" fontId="35" fillId="6" borderId="24" xfId="5" applyFont="1" applyFill="1" applyBorder="1" applyAlignment="1">
      <alignment horizontal="center" vertical="center" wrapText="1"/>
    </xf>
    <xf numFmtId="0" fontId="35" fillId="6" borderId="23" xfId="5" applyFont="1" applyFill="1" applyBorder="1" applyAlignment="1">
      <alignment horizontal="center" vertical="center" wrapText="1"/>
    </xf>
    <xf numFmtId="0" fontId="35" fillId="0" borderId="0" xfId="5" applyFont="1" applyAlignment="1">
      <alignment horizontal="center"/>
    </xf>
  </cellXfs>
  <cellStyles count="6">
    <cellStyle name="どちらでもない" xfId="2" builtinId="28"/>
    <cellStyle name="ハイパーリンク" xfId="4" builtinId="8"/>
    <cellStyle name="メモ" xfId="3" builtinId="10"/>
    <cellStyle name="桁区切り" xfId="1" builtinId="6"/>
    <cellStyle name="標準" xfId="0" builtinId="0"/>
    <cellStyle name="標準 2" xfId="5" xr:uid="{31ECBFA1-3049-49A3-95C8-0D9ED049F90C}"/>
  </cellStyles>
  <dxfs count="14">
    <dxf>
      <font>
        <color rgb="FFFF0000"/>
      </font>
    </dxf>
    <dxf>
      <font>
        <strike val="0"/>
        <color theme="8"/>
      </font>
    </dxf>
    <dxf>
      <font>
        <color rgb="FFFF0000"/>
      </font>
    </dxf>
    <dxf>
      <font>
        <strike val="0"/>
        <color theme="8"/>
      </font>
    </dxf>
    <dxf>
      <font>
        <color rgb="FFFF0000"/>
      </font>
    </dxf>
    <dxf>
      <font>
        <strike val="0"/>
        <color theme="8"/>
      </font>
    </dxf>
    <dxf>
      <font>
        <color rgb="FFFF0000"/>
      </font>
    </dxf>
    <dxf>
      <font>
        <strike val="0"/>
        <color theme="8"/>
      </font>
    </dxf>
    <dxf>
      <font>
        <color rgb="FFFF0000"/>
      </font>
    </dxf>
    <dxf>
      <font>
        <strike val="0"/>
        <color theme="8"/>
      </font>
    </dxf>
    <dxf>
      <font>
        <color rgb="FFFF0000"/>
      </font>
    </dxf>
    <dxf>
      <font>
        <strike val="0"/>
        <color theme="8"/>
      </font>
    </dxf>
    <dxf>
      <font>
        <color rgb="FFFF0000"/>
      </font>
    </dxf>
    <dxf>
      <font>
        <strike val="0"/>
        <color theme="8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A1:AH42"/>
  <sheetViews>
    <sheetView tabSelected="1" zoomScaleNormal="100" workbookViewId="0">
      <selection activeCell="J8" sqref="J8"/>
    </sheetView>
  </sheetViews>
  <sheetFormatPr defaultRowHeight="18.75"/>
  <cols>
    <col min="1" max="1" width="3.625" style="6" customWidth="1"/>
    <col min="2" max="2" width="5.5" style="6" customWidth="1"/>
    <col min="3" max="3" width="15.625" style="6" customWidth="1"/>
    <col min="4" max="4" width="7.75" style="6" customWidth="1"/>
    <col min="5" max="5" width="40.625" style="11" customWidth="1"/>
    <col min="6" max="6" width="23.125" style="6" customWidth="1"/>
    <col min="7" max="7" width="3.625" style="6" customWidth="1"/>
    <col min="8" max="8" width="5" style="6" customWidth="1"/>
    <col min="9" max="9" width="19.375" style="10" customWidth="1"/>
    <col min="10" max="11" width="20.625" style="10" customWidth="1"/>
    <col min="12" max="12" width="30" style="10" customWidth="1"/>
    <col min="13" max="14" width="7.875" style="10" customWidth="1"/>
    <col min="15" max="16" width="14.125" style="10" customWidth="1"/>
    <col min="17" max="18" width="15.125" style="10" customWidth="1"/>
    <col min="19" max="19" width="12.125" style="6" hidden="1" customWidth="1"/>
    <col min="20" max="20" width="5.875" style="6" hidden="1" customWidth="1"/>
    <col min="21" max="21" width="9.25" style="6" hidden="1" customWidth="1"/>
    <col min="22" max="22" width="11.625" style="6" hidden="1" customWidth="1"/>
    <col min="23" max="23" width="19" style="6" customWidth="1"/>
    <col min="24" max="24" width="3.625" style="6" customWidth="1"/>
    <col min="25" max="25" width="21.625" style="6" hidden="1" customWidth="1"/>
    <col min="26" max="26" width="9.375" style="6" hidden="1" customWidth="1"/>
    <col min="27" max="27" width="16" style="6" hidden="1" customWidth="1"/>
    <col min="28" max="28" width="29" style="6" hidden="1" customWidth="1"/>
    <col min="29" max="29" width="72.5" style="6" hidden="1" customWidth="1"/>
    <col min="30" max="30" width="3.625" style="6" hidden="1" customWidth="1"/>
    <col min="31" max="31" width="22.25" style="6" hidden="1" customWidth="1"/>
    <col min="32" max="33" width="11.375" style="6" hidden="1" customWidth="1"/>
    <col min="34" max="34" width="9" style="6"/>
  </cols>
  <sheetData>
    <row r="1" spans="1:34" ht="21.75" customHeight="1">
      <c r="A1" s="1"/>
      <c r="B1" s="141" t="s">
        <v>88</v>
      </c>
      <c r="C1" s="141"/>
      <c r="D1" s="141"/>
      <c r="E1" s="141"/>
      <c r="F1" s="141"/>
      <c r="G1" s="1"/>
      <c r="H1" s="146" t="s">
        <v>94</v>
      </c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83"/>
      <c r="T1" s="83"/>
      <c r="U1" s="83"/>
      <c r="V1" s="83"/>
      <c r="W1" s="83"/>
      <c r="X1" s="1"/>
      <c r="Y1" s="125" t="s">
        <v>0</v>
      </c>
      <c r="Z1" s="86"/>
      <c r="AA1" s="86"/>
      <c r="AB1" s="86"/>
      <c r="AC1" s="86"/>
      <c r="AD1" s="87"/>
      <c r="AE1" s="88" t="s">
        <v>127</v>
      </c>
      <c r="AF1" s="88"/>
      <c r="AG1" s="89"/>
      <c r="AH1" s="1"/>
    </row>
    <row r="2" spans="1:34">
      <c r="A2" s="1"/>
      <c r="B2" s="38" t="s">
        <v>62</v>
      </c>
      <c r="C2" s="63"/>
      <c r="D2" s="23"/>
      <c r="E2" s="23"/>
      <c r="F2" s="23"/>
      <c r="G2" s="1"/>
      <c r="H2" s="99" t="s">
        <v>95</v>
      </c>
      <c r="I2" s="24"/>
      <c r="J2" s="81"/>
      <c r="K2" s="81"/>
      <c r="L2" s="83"/>
      <c r="M2" s="83"/>
      <c r="N2" s="83"/>
      <c r="O2" s="83"/>
      <c r="P2" s="83"/>
      <c r="Q2" s="83"/>
      <c r="R2" s="83"/>
      <c r="S2" s="81"/>
      <c r="T2" s="83"/>
      <c r="U2" s="24"/>
      <c r="V2" s="24"/>
      <c r="W2" s="24"/>
      <c r="X2" s="1"/>
      <c r="Y2" s="4" t="s">
        <v>65</v>
      </c>
      <c r="Z2" s="4" t="s">
        <v>66</v>
      </c>
      <c r="AA2" s="4" t="s">
        <v>28</v>
      </c>
      <c r="AB2" s="4" t="s">
        <v>24</v>
      </c>
      <c r="AC2" s="4" t="s">
        <v>7</v>
      </c>
      <c r="AD2" s="90"/>
      <c r="AE2" s="4" t="s">
        <v>65</v>
      </c>
      <c r="AF2" s="4" t="s">
        <v>67</v>
      </c>
      <c r="AG2" s="4" t="s">
        <v>68</v>
      </c>
      <c r="AH2" s="1"/>
    </row>
    <row r="3" spans="1:34">
      <c r="A3" s="2"/>
      <c r="B3" s="154" t="s">
        <v>1</v>
      </c>
      <c r="C3" s="154"/>
      <c r="D3" s="154"/>
      <c r="E3" s="3" t="s">
        <v>2</v>
      </c>
      <c r="F3" s="3" t="s">
        <v>3</v>
      </c>
      <c r="G3" s="2"/>
      <c r="H3" s="5" t="s">
        <v>4</v>
      </c>
      <c r="I3" s="94" t="s">
        <v>79</v>
      </c>
      <c r="J3" s="94" t="s">
        <v>78</v>
      </c>
      <c r="K3" s="94" t="s">
        <v>77</v>
      </c>
      <c r="L3" s="94" t="s">
        <v>76</v>
      </c>
      <c r="M3" s="94" t="s">
        <v>75</v>
      </c>
      <c r="N3" s="94" t="s">
        <v>74</v>
      </c>
      <c r="O3" s="94" t="s">
        <v>73</v>
      </c>
      <c r="P3" s="94" t="s">
        <v>72</v>
      </c>
      <c r="Q3" s="98" t="s">
        <v>107</v>
      </c>
      <c r="R3" s="98" t="s">
        <v>108</v>
      </c>
      <c r="S3" s="36" t="s">
        <v>111</v>
      </c>
      <c r="T3" s="36"/>
      <c r="U3" s="36" t="s">
        <v>34</v>
      </c>
      <c r="V3" s="37" t="s">
        <v>5</v>
      </c>
      <c r="W3" s="95" t="s">
        <v>80</v>
      </c>
      <c r="X3" s="2"/>
      <c r="Y3" s="102" t="s">
        <v>98</v>
      </c>
      <c r="Z3" s="102" t="s">
        <v>69</v>
      </c>
      <c r="AA3" s="102" t="s">
        <v>22</v>
      </c>
      <c r="AB3" s="100" t="s">
        <v>25</v>
      </c>
      <c r="AC3" s="100" t="s">
        <v>90</v>
      </c>
      <c r="AD3" s="91"/>
      <c r="AE3" s="8" t="s">
        <v>102</v>
      </c>
      <c r="AF3" s="21">
        <v>6800</v>
      </c>
      <c r="AG3" s="21">
        <v>3000</v>
      </c>
      <c r="AH3" s="2"/>
    </row>
    <row r="4" spans="1:34">
      <c r="B4" s="155" t="s">
        <v>58</v>
      </c>
      <c r="C4" s="155"/>
      <c r="D4" s="155"/>
      <c r="E4" s="126"/>
      <c r="F4" s="79" t="s">
        <v>8</v>
      </c>
      <c r="H4" s="114">
        <v>1</v>
      </c>
      <c r="I4" s="130"/>
      <c r="J4" s="80"/>
      <c r="K4" s="130"/>
      <c r="L4" s="130"/>
      <c r="M4" s="131"/>
      <c r="N4" s="131"/>
      <c r="O4" s="132"/>
      <c r="P4" s="80"/>
      <c r="Q4" s="134"/>
      <c r="R4" s="135"/>
      <c r="S4" s="119" t="str">
        <f>IF(R4="","", (R4 - Q4) &amp; "泊" &amp; (R4 - Q4 + 1) &amp; "日")</f>
        <v/>
      </c>
      <c r="T4" s="120" t="str">
        <f>IF(R4="","",(IF(R4&lt;Q4,"日付エラー",R4-Q4)))</f>
        <v/>
      </c>
      <c r="U4" s="121" t="str">
        <f t="shared" ref="U4:U5" si="0">IF(T4="","",IF(T4&gt;=7,VLOOKUP(I4,$AE$2:$AG$8,3,FALSE),VLOOKUP(I4,$AE$2:$AG$8,2)))</f>
        <v/>
      </c>
      <c r="V4" s="96" t="str">
        <f t="shared" ref="V4:V5" si="1">IF(T4="","",T4*U4)</f>
        <v/>
      </c>
      <c r="W4" s="140"/>
      <c r="Y4" s="102" t="s">
        <v>99</v>
      </c>
      <c r="Z4" s="102" t="s">
        <v>70</v>
      </c>
      <c r="AA4" s="103" t="s">
        <v>29</v>
      </c>
      <c r="AB4" s="100" t="s">
        <v>35</v>
      </c>
      <c r="AC4" s="100" t="s">
        <v>91</v>
      </c>
      <c r="AD4" s="91"/>
      <c r="AE4" s="8" t="s">
        <v>99</v>
      </c>
      <c r="AF4" s="21">
        <v>4500</v>
      </c>
      <c r="AG4" s="21">
        <v>2800</v>
      </c>
    </row>
    <row r="5" spans="1:34">
      <c r="B5" s="156" t="s">
        <v>59</v>
      </c>
      <c r="C5" s="159" t="s">
        <v>39</v>
      </c>
      <c r="D5" s="160"/>
      <c r="E5" s="80"/>
      <c r="F5" s="79"/>
      <c r="H5" s="7">
        <v>2</v>
      </c>
      <c r="I5" s="130"/>
      <c r="J5" s="80"/>
      <c r="K5" s="130"/>
      <c r="L5" s="130"/>
      <c r="M5" s="131"/>
      <c r="N5" s="131"/>
      <c r="O5" s="132"/>
      <c r="P5" s="80"/>
      <c r="Q5" s="134"/>
      <c r="R5" s="135"/>
      <c r="S5" s="119" t="str">
        <f>IF(R5="","", (R5 - Q5) &amp; "泊" &amp; (R5 - Q5 + 1) &amp; "日")</f>
        <v/>
      </c>
      <c r="T5" s="120" t="str">
        <f>IF(R5="","",(IF(R5&lt;Q5,"日付エラー",R5-Q5)))</f>
        <v/>
      </c>
      <c r="U5" s="121" t="str">
        <f t="shared" si="0"/>
        <v/>
      </c>
      <c r="V5" s="96" t="str">
        <f t="shared" si="1"/>
        <v/>
      </c>
      <c r="W5" s="140"/>
      <c r="Y5" s="102" t="s">
        <v>100</v>
      </c>
      <c r="Z5" s="102" t="s">
        <v>71</v>
      </c>
      <c r="AA5" s="104"/>
      <c r="AB5" s="105" t="s">
        <v>26</v>
      </c>
      <c r="AC5" s="100" t="s">
        <v>92</v>
      </c>
      <c r="AD5" s="91"/>
      <c r="AE5" s="8" t="s">
        <v>100</v>
      </c>
      <c r="AF5" s="21">
        <v>6800</v>
      </c>
      <c r="AG5" s="21">
        <v>3000</v>
      </c>
    </row>
    <row r="6" spans="1:34">
      <c r="B6" s="157"/>
      <c r="C6" s="159" t="s">
        <v>36</v>
      </c>
      <c r="D6" s="160"/>
      <c r="E6" s="80"/>
      <c r="F6" s="79"/>
      <c r="H6" s="7">
        <v>3</v>
      </c>
      <c r="I6" s="130"/>
      <c r="J6" s="130"/>
      <c r="K6" s="130"/>
      <c r="L6" s="130"/>
      <c r="M6" s="131"/>
      <c r="N6" s="131"/>
      <c r="O6" s="132"/>
      <c r="P6" s="133"/>
      <c r="Q6" s="134"/>
      <c r="R6" s="135"/>
      <c r="S6" s="119" t="str">
        <f>IF(R6="","", (R6 - Q6) &amp; "泊" &amp; (R6 - Q6 + 1) &amp; "日")</f>
        <v/>
      </c>
      <c r="T6" s="120" t="str">
        <f>IF(R6="","",(IF(R6&lt;Q6,"日付エラー",R6-Q6)))</f>
        <v/>
      </c>
      <c r="U6" s="121" t="str">
        <f t="shared" ref="U6:U23" si="2">IF(T6="","",IF(T6&gt;=7,VLOOKUP(I6,$AE$2:$AG$8,3,FALSE),VLOOKUP(I6,$AE$2:$AG$8,2)))</f>
        <v/>
      </c>
      <c r="V6" s="96" t="str">
        <f t="shared" ref="V6:V23" si="3">IF(T6="","",T6*U6)</f>
        <v/>
      </c>
      <c r="W6" s="140"/>
      <c r="Y6" s="102" t="s">
        <v>101</v>
      </c>
      <c r="Z6" s="106"/>
      <c r="AA6" s="107"/>
      <c r="AB6" s="105" t="s">
        <v>27</v>
      </c>
      <c r="AC6" s="100" t="s">
        <v>93</v>
      </c>
      <c r="AD6" s="91"/>
      <c r="AE6" s="8" t="s">
        <v>101</v>
      </c>
      <c r="AF6" s="21">
        <v>4500</v>
      </c>
      <c r="AG6" s="21">
        <v>2800</v>
      </c>
    </row>
    <row r="7" spans="1:34">
      <c r="B7" s="157"/>
      <c r="C7" s="159" t="s">
        <v>37</v>
      </c>
      <c r="D7" s="167"/>
      <c r="E7" s="80"/>
      <c r="F7" s="79"/>
      <c r="H7" s="7">
        <v>4</v>
      </c>
      <c r="I7" s="130"/>
      <c r="J7" s="130"/>
      <c r="K7" s="130"/>
      <c r="L7" s="130"/>
      <c r="M7" s="131"/>
      <c r="N7" s="131"/>
      <c r="O7" s="132"/>
      <c r="P7" s="133"/>
      <c r="Q7" s="134"/>
      <c r="R7" s="135"/>
      <c r="S7" s="119" t="str">
        <f t="shared" ref="S7:S23" si="4">IF(R7="","", (R7 - Q7) &amp; "泊" &amp; (R7 - Q7 + 1) &amp; "日")</f>
        <v/>
      </c>
      <c r="T7" s="120" t="str">
        <f t="shared" ref="T7:T23" si="5">IF(R7="","",(IF(R7&lt;Q7,"日付エラー",R7-Q7)))</f>
        <v/>
      </c>
      <c r="U7" s="121" t="str">
        <f t="shared" si="2"/>
        <v/>
      </c>
      <c r="V7" s="96" t="str">
        <f t="shared" si="3"/>
        <v/>
      </c>
      <c r="W7" s="140"/>
      <c r="Y7" s="102" t="s">
        <v>63</v>
      </c>
      <c r="Z7" s="106"/>
      <c r="AA7" s="106"/>
      <c r="AB7" s="108"/>
      <c r="AC7" s="101"/>
      <c r="AD7" s="91"/>
      <c r="AE7" s="8" t="s">
        <v>63</v>
      </c>
      <c r="AF7" s="21">
        <v>5800</v>
      </c>
      <c r="AG7" s="21">
        <v>2900</v>
      </c>
    </row>
    <row r="8" spans="1:34">
      <c r="B8" s="158"/>
      <c r="C8" s="159" t="s">
        <v>38</v>
      </c>
      <c r="D8" s="160"/>
      <c r="E8" s="127"/>
      <c r="F8" s="79"/>
      <c r="H8" s="7">
        <v>5</v>
      </c>
      <c r="I8" s="130"/>
      <c r="J8" s="130"/>
      <c r="K8" s="130"/>
      <c r="L8" s="130"/>
      <c r="M8" s="131"/>
      <c r="N8" s="131"/>
      <c r="O8" s="132"/>
      <c r="P8" s="133"/>
      <c r="Q8" s="134"/>
      <c r="R8" s="135"/>
      <c r="S8" s="119" t="str">
        <f t="shared" si="4"/>
        <v/>
      </c>
      <c r="T8" s="120" t="str">
        <f t="shared" si="5"/>
        <v/>
      </c>
      <c r="U8" s="121" t="str">
        <f t="shared" si="2"/>
        <v/>
      </c>
      <c r="V8" s="96" t="str">
        <f t="shared" si="3"/>
        <v/>
      </c>
      <c r="W8" s="140"/>
      <c r="Y8" s="102" t="s">
        <v>64</v>
      </c>
      <c r="Z8" s="106"/>
      <c r="AA8" s="106"/>
      <c r="AB8" s="106"/>
      <c r="AC8" s="101"/>
      <c r="AD8" s="91"/>
      <c r="AE8" s="8" t="s">
        <v>64</v>
      </c>
      <c r="AF8" s="21">
        <v>5800</v>
      </c>
      <c r="AG8" s="21">
        <v>2900</v>
      </c>
    </row>
    <row r="9" spans="1:34">
      <c r="B9" s="148" t="s">
        <v>87</v>
      </c>
      <c r="C9" s="149"/>
      <c r="D9" s="150"/>
      <c r="E9" s="128" t="str">
        <f>IF(J4="","",J4)</f>
        <v/>
      </c>
      <c r="F9" s="109" t="s">
        <v>84</v>
      </c>
      <c r="H9" s="7">
        <v>6</v>
      </c>
      <c r="I9" s="130"/>
      <c r="J9" s="130"/>
      <c r="K9" s="130"/>
      <c r="L9" s="130"/>
      <c r="M9" s="131"/>
      <c r="N9" s="131"/>
      <c r="O9" s="132"/>
      <c r="P9" s="133"/>
      <c r="Q9" s="134"/>
      <c r="R9" s="135"/>
      <c r="S9" s="119" t="str">
        <f t="shared" si="4"/>
        <v/>
      </c>
      <c r="T9" s="120" t="str">
        <f t="shared" si="5"/>
        <v/>
      </c>
      <c r="U9" s="121" t="str">
        <f t="shared" si="2"/>
        <v/>
      </c>
      <c r="V9" s="96" t="str">
        <f t="shared" si="3"/>
        <v/>
      </c>
      <c r="W9" s="140"/>
      <c r="Y9" s="106"/>
      <c r="Z9" s="106"/>
      <c r="AA9" s="106"/>
      <c r="AB9" s="106"/>
      <c r="AC9" s="101"/>
      <c r="AD9" s="91"/>
      <c r="AE9" s="26"/>
      <c r="AF9" s="26"/>
      <c r="AG9" s="27"/>
    </row>
    <row r="10" spans="1:34" ht="18.75" customHeight="1">
      <c r="B10" s="142" t="s">
        <v>123</v>
      </c>
      <c r="C10" s="152"/>
      <c r="D10" s="143"/>
      <c r="E10" s="80"/>
      <c r="F10" s="97" t="s">
        <v>11</v>
      </c>
      <c r="H10" s="7">
        <v>7</v>
      </c>
      <c r="I10" s="130"/>
      <c r="J10" s="130"/>
      <c r="K10" s="130"/>
      <c r="L10" s="130"/>
      <c r="M10" s="131"/>
      <c r="N10" s="131"/>
      <c r="O10" s="132"/>
      <c r="P10" s="133"/>
      <c r="Q10" s="134"/>
      <c r="R10" s="135"/>
      <c r="S10" s="119" t="str">
        <f t="shared" si="4"/>
        <v/>
      </c>
      <c r="T10" s="120" t="str">
        <f t="shared" si="5"/>
        <v/>
      </c>
      <c r="U10" s="121" t="str">
        <f t="shared" si="2"/>
        <v/>
      </c>
      <c r="V10" s="96" t="str">
        <f t="shared" si="3"/>
        <v/>
      </c>
      <c r="W10" s="140"/>
      <c r="Y10" s="106"/>
      <c r="Z10" s="106"/>
      <c r="AA10" s="106"/>
      <c r="AB10" s="106"/>
      <c r="AC10" s="101"/>
      <c r="AD10" s="91"/>
      <c r="AE10" s="26"/>
      <c r="AF10" s="26"/>
      <c r="AG10" s="27"/>
    </row>
    <row r="11" spans="1:34">
      <c r="B11" s="144"/>
      <c r="C11" s="153"/>
      <c r="D11" s="145"/>
      <c r="E11" s="80"/>
      <c r="F11" s="97" t="s">
        <v>12</v>
      </c>
      <c r="H11" s="7">
        <v>8</v>
      </c>
      <c r="I11" s="130"/>
      <c r="J11" s="130"/>
      <c r="K11" s="130"/>
      <c r="L11" s="130"/>
      <c r="M11" s="131"/>
      <c r="N11" s="131"/>
      <c r="O11" s="132"/>
      <c r="P11" s="133"/>
      <c r="Q11" s="134"/>
      <c r="R11" s="135"/>
      <c r="S11" s="119" t="str">
        <f t="shared" si="4"/>
        <v/>
      </c>
      <c r="T11" s="120" t="str">
        <f t="shared" si="5"/>
        <v/>
      </c>
      <c r="U11" s="121" t="str">
        <f t="shared" si="2"/>
        <v/>
      </c>
      <c r="V11" s="96" t="str">
        <f t="shared" si="3"/>
        <v/>
      </c>
      <c r="W11" s="140"/>
      <c r="Y11" s="106"/>
      <c r="Z11" s="106"/>
      <c r="AA11" s="106"/>
      <c r="AB11" s="106"/>
      <c r="AC11" s="91"/>
      <c r="AD11" s="91"/>
      <c r="AE11" s="26"/>
      <c r="AF11" s="26"/>
      <c r="AG11" s="27"/>
    </row>
    <row r="12" spans="1:34">
      <c r="B12" s="142" t="s">
        <v>89</v>
      </c>
      <c r="C12" s="152"/>
      <c r="D12" s="143"/>
      <c r="E12" s="80"/>
      <c r="F12" s="97" t="s">
        <v>85</v>
      </c>
      <c r="H12" s="7">
        <v>9</v>
      </c>
      <c r="I12" s="130"/>
      <c r="J12" s="130"/>
      <c r="K12" s="130"/>
      <c r="L12" s="130"/>
      <c r="M12" s="131"/>
      <c r="N12" s="131"/>
      <c r="O12" s="132"/>
      <c r="P12" s="133"/>
      <c r="Q12" s="134"/>
      <c r="R12" s="135"/>
      <c r="S12" s="119" t="str">
        <f t="shared" si="4"/>
        <v/>
      </c>
      <c r="T12" s="120" t="str">
        <f t="shared" si="5"/>
        <v/>
      </c>
      <c r="U12" s="121" t="str">
        <f t="shared" si="2"/>
        <v/>
      </c>
      <c r="V12" s="96" t="str">
        <f t="shared" si="3"/>
        <v/>
      </c>
      <c r="W12" s="140"/>
      <c r="Y12" s="106"/>
      <c r="Z12" s="106"/>
      <c r="AA12" s="106"/>
      <c r="AB12" s="106"/>
      <c r="AC12" s="91"/>
      <c r="AD12" s="91"/>
      <c r="AE12" s="26"/>
      <c r="AF12" s="26"/>
      <c r="AG12" s="27"/>
    </row>
    <row r="13" spans="1:34">
      <c r="B13" s="144"/>
      <c r="C13" s="153"/>
      <c r="D13" s="145"/>
      <c r="E13" s="80"/>
      <c r="F13" s="97" t="s">
        <v>86</v>
      </c>
      <c r="H13" s="7">
        <v>10</v>
      </c>
      <c r="I13" s="130"/>
      <c r="J13" s="130"/>
      <c r="K13" s="130"/>
      <c r="L13" s="130"/>
      <c r="M13" s="131"/>
      <c r="N13" s="131"/>
      <c r="O13" s="132"/>
      <c r="P13" s="133"/>
      <c r="Q13" s="134"/>
      <c r="R13" s="135"/>
      <c r="S13" s="119" t="str">
        <f t="shared" si="4"/>
        <v/>
      </c>
      <c r="T13" s="120" t="str">
        <f t="shared" si="5"/>
        <v/>
      </c>
      <c r="U13" s="121" t="str">
        <f t="shared" si="2"/>
        <v/>
      </c>
      <c r="V13" s="96" t="str">
        <f t="shared" si="3"/>
        <v/>
      </c>
      <c r="W13" s="140"/>
      <c r="Y13" s="106"/>
      <c r="Z13" s="106"/>
      <c r="AA13" s="106"/>
      <c r="AB13" s="106"/>
      <c r="AC13" s="91"/>
      <c r="AD13" s="91"/>
      <c r="AE13" s="26"/>
      <c r="AF13" s="26"/>
      <c r="AG13" s="92"/>
    </row>
    <row r="14" spans="1:34">
      <c r="B14" s="159" t="s">
        <v>60</v>
      </c>
      <c r="C14" s="166"/>
      <c r="D14" s="167"/>
      <c r="E14" s="129"/>
      <c r="F14" s="97" t="s">
        <v>13</v>
      </c>
      <c r="H14" s="7">
        <v>11</v>
      </c>
      <c r="I14" s="130"/>
      <c r="J14" s="130"/>
      <c r="K14" s="130"/>
      <c r="L14" s="130"/>
      <c r="M14" s="131"/>
      <c r="N14" s="131"/>
      <c r="O14" s="132"/>
      <c r="P14" s="133"/>
      <c r="Q14" s="134"/>
      <c r="R14" s="135"/>
      <c r="S14" s="119" t="str">
        <f t="shared" si="4"/>
        <v/>
      </c>
      <c r="T14" s="120" t="str">
        <f t="shared" si="5"/>
        <v/>
      </c>
      <c r="U14" s="121" t="str">
        <f t="shared" si="2"/>
        <v/>
      </c>
      <c r="V14" s="96" t="str">
        <f t="shared" si="3"/>
        <v/>
      </c>
      <c r="W14" s="140"/>
      <c r="Y14" s="93"/>
      <c r="Z14" s="106"/>
      <c r="AA14" s="106"/>
      <c r="AB14" s="106"/>
      <c r="AC14" s="91"/>
      <c r="AD14" s="91"/>
      <c r="AE14" s="93"/>
      <c r="AF14" s="93"/>
      <c r="AG14" s="93"/>
    </row>
    <row r="15" spans="1:34">
      <c r="B15" s="142" t="s">
        <v>61</v>
      </c>
      <c r="C15" s="143"/>
      <c r="D15" s="84" t="s">
        <v>32</v>
      </c>
      <c r="E15" s="129"/>
      <c r="F15" s="97" t="s">
        <v>31</v>
      </c>
      <c r="H15" s="7">
        <v>12</v>
      </c>
      <c r="I15" s="130"/>
      <c r="J15" s="130"/>
      <c r="K15" s="130"/>
      <c r="L15" s="130"/>
      <c r="M15" s="131"/>
      <c r="N15" s="131"/>
      <c r="O15" s="132"/>
      <c r="P15" s="133"/>
      <c r="Q15" s="134"/>
      <c r="R15" s="135"/>
      <c r="S15" s="119" t="str">
        <f t="shared" si="4"/>
        <v/>
      </c>
      <c r="T15" s="120" t="str">
        <f t="shared" si="5"/>
        <v/>
      </c>
      <c r="U15" s="121" t="str">
        <f t="shared" si="2"/>
        <v/>
      </c>
      <c r="V15" s="96" t="str">
        <f t="shared" si="3"/>
        <v/>
      </c>
      <c r="W15" s="140"/>
      <c r="Y15" s="106"/>
      <c r="Z15" s="106"/>
      <c r="AA15" s="106"/>
      <c r="AB15" s="106"/>
      <c r="AC15" s="91"/>
      <c r="AD15" s="91"/>
      <c r="AE15" s="26"/>
      <c r="AF15" s="26"/>
      <c r="AG15" s="92"/>
    </row>
    <row r="16" spans="1:34">
      <c r="B16" s="144"/>
      <c r="C16" s="145"/>
      <c r="D16" s="84" t="s">
        <v>30</v>
      </c>
      <c r="E16" s="126"/>
      <c r="F16" s="97"/>
      <c r="H16" s="7">
        <v>13</v>
      </c>
      <c r="I16" s="130"/>
      <c r="J16" s="130"/>
      <c r="K16" s="130"/>
      <c r="L16" s="130"/>
      <c r="M16" s="131"/>
      <c r="N16" s="131"/>
      <c r="O16" s="132"/>
      <c r="P16" s="133"/>
      <c r="Q16" s="134"/>
      <c r="R16" s="135"/>
      <c r="S16" s="119" t="str">
        <f t="shared" si="4"/>
        <v/>
      </c>
      <c r="T16" s="120" t="str">
        <f t="shared" si="5"/>
        <v/>
      </c>
      <c r="U16" s="121" t="str">
        <f t="shared" si="2"/>
        <v/>
      </c>
      <c r="V16" s="96" t="str">
        <f t="shared" si="3"/>
        <v/>
      </c>
      <c r="W16" s="140"/>
      <c r="Y16" s="106"/>
      <c r="Z16" s="106"/>
      <c r="AA16" s="106"/>
      <c r="AB16" s="106"/>
      <c r="AC16" s="91"/>
      <c r="AD16" s="91"/>
      <c r="AE16" s="26"/>
      <c r="AF16" s="26"/>
      <c r="AG16" s="92"/>
    </row>
    <row r="17" spans="2:33" ht="18.75" customHeight="1">
      <c r="B17" s="155" t="s">
        <v>82</v>
      </c>
      <c r="C17" s="161"/>
      <c r="D17" s="161"/>
      <c r="E17" s="162"/>
      <c r="F17" s="164" t="s">
        <v>105</v>
      </c>
      <c r="H17" s="7">
        <v>14</v>
      </c>
      <c r="I17" s="130"/>
      <c r="J17" s="130"/>
      <c r="K17" s="130"/>
      <c r="L17" s="130"/>
      <c r="M17" s="131"/>
      <c r="N17" s="131"/>
      <c r="O17" s="132"/>
      <c r="P17" s="133"/>
      <c r="Q17" s="134"/>
      <c r="R17" s="135"/>
      <c r="S17" s="119" t="str">
        <f t="shared" si="4"/>
        <v/>
      </c>
      <c r="T17" s="120" t="str">
        <f t="shared" si="5"/>
        <v/>
      </c>
      <c r="U17" s="121" t="str">
        <f t="shared" si="2"/>
        <v/>
      </c>
      <c r="V17" s="96" t="str">
        <f t="shared" si="3"/>
        <v/>
      </c>
      <c r="W17" s="140"/>
      <c r="Y17" s="106"/>
      <c r="Z17" s="106"/>
      <c r="AA17" s="106"/>
      <c r="AB17" s="27"/>
      <c r="AC17" s="91"/>
      <c r="AD17" s="91"/>
      <c r="AE17" s="26"/>
      <c r="AF17" s="26"/>
      <c r="AG17" s="92"/>
    </row>
    <row r="18" spans="2:33">
      <c r="B18" s="161"/>
      <c r="C18" s="161"/>
      <c r="D18" s="161"/>
      <c r="E18" s="163"/>
      <c r="F18" s="165"/>
      <c r="H18" s="7">
        <v>15</v>
      </c>
      <c r="I18" s="130"/>
      <c r="J18" s="130"/>
      <c r="K18" s="130"/>
      <c r="L18" s="130"/>
      <c r="M18" s="131"/>
      <c r="N18" s="131"/>
      <c r="O18" s="132"/>
      <c r="P18" s="133"/>
      <c r="Q18" s="134"/>
      <c r="R18" s="135"/>
      <c r="S18" s="119" t="str">
        <f t="shared" si="4"/>
        <v/>
      </c>
      <c r="T18" s="120" t="str">
        <f t="shared" si="5"/>
        <v/>
      </c>
      <c r="U18" s="121" t="str">
        <f t="shared" si="2"/>
        <v/>
      </c>
      <c r="V18" s="96" t="str">
        <f t="shared" si="3"/>
        <v/>
      </c>
      <c r="W18" s="140"/>
      <c r="Y18" s="91"/>
      <c r="Z18" s="91"/>
      <c r="AA18" s="91"/>
      <c r="AB18" s="91"/>
      <c r="AC18" s="91"/>
      <c r="AD18" s="91"/>
      <c r="AE18" s="93"/>
      <c r="AF18" s="93"/>
      <c r="AG18" s="93"/>
    </row>
    <row r="19" spans="2:33">
      <c r="B19" s="161"/>
      <c r="C19" s="161"/>
      <c r="D19" s="161"/>
      <c r="E19" s="163"/>
      <c r="F19" s="165"/>
      <c r="H19" s="7">
        <v>16</v>
      </c>
      <c r="I19" s="130"/>
      <c r="J19" s="130"/>
      <c r="K19" s="130"/>
      <c r="L19" s="130"/>
      <c r="M19" s="131"/>
      <c r="N19" s="131"/>
      <c r="O19" s="132"/>
      <c r="P19" s="133"/>
      <c r="Q19" s="134"/>
      <c r="R19" s="135"/>
      <c r="S19" s="119" t="str">
        <f t="shared" si="4"/>
        <v/>
      </c>
      <c r="T19" s="120" t="str">
        <f t="shared" si="5"/>
        <v/>
      </c>
      <c r="U19" s="121" t="str">
        <f t="shared" si="2"/>
        <v/>
      </c>
      <c r="V19" s="96" t="str">
        <f t="shared" si="3"/>
        <v/>
      </c>
      <c r="W19" s="140"/>
    </row>
    <row r="20" spans="2:33">
      <c r="B20" s="159" t="s">
        <v>81</v>
      </c>
      <c r="C20" s="166"/>
      <c r="D20" s="167"/>
      <c r="E20" s="80"/>
      <c r="F20" s="97" t="s">
        <v>83</v>
      </c>
      <c r="H20" s="7">
        <v>17</v>
      </c>
      <c r="I20" s="130"/>
      <c r="J20" s="130"/>
      <c r="K20" s="130"/>
      <c r="L20" s="130"/>
      <c r="M20" s="131"/>
      <c r="N20" s="131"/>
      <c r="O20" s="132"/>
      <c r="P20" s="133"/>
      <c r="Q20" s="134"/>
      <c r="R20" s="135"/>
      <c r="S20" s="119" t="str">
        <f t="shared" si="4"/>
        <v/>
      </c>
      <c r="T20" s="120" t="str">
        <f t="shared" si="5"/>
        <v/>
      </c>
      <c r="U20" s="121" t="str">
        <f t="shared" si="2"/>
        <v/>
      </c>
      <c r="V20" s="96" t="str">
        <f t="shared" si="3"/>
        <v/>
      </c>
      <c r="W20" s="140"/>
    </row>
    <row r="21" spans="2:33" ht="18.75" customHeight="1">
      <c r="B21" s="151" t="s">
        <v>130</v>
      </c>
      <c r="C21" s="151"/>
      <c r="D21" s="151"/>
      <c r="E21" s="151"/>
      <c r="F21" s="151"/>
      <c r="H21" s="7">
        <v>18</v>
      </c>
      <c r="I21" s="130"/>
      <c r="J21" s="130"/>
      <c r="K21" s="130"/>
      <c r="L21" s="130"/>
      <c r="M21" s="131"/>
      <c r="N21" s="131"/>
      <c r="O21" s="132"/>
      <c r="P21" s="133"/>
      <c r="Q21" s="134"/>
      <c r="R21" s="135"/>
      <c r="S21" s="119" t="str">
        <f t="shared" si="4"/>
        <v/>
      </c>
      <c r="T21" s="120" t="str">
        <f t="shared" si="5"/>
        <v/>
      </c>
      <c r="U21" s="121" t="str">
        <f t="shared" si="2"/>
        <v/>
      </c>
      <c r="V21" s="96" t="str">
        <f t="shared" si="3"/>
        <v/>
      </c>
      <c r="W21" s="140"/>
      <c r="AB21" s="22"/>
    </row>
    <row r="22" spans="2:33">
      <c r="B22" s="151"/>
      <c r="C22" s="151"/>
      <c r="D22" s="151"/>
      <c r="E22" s="151"/>
      <c r="F22" s="151"/>
      <c r="H22" s="7">
        <v>19</v>
      </c>
      <c r="I22" s="130"/>
      <c r="J22" s="130"/>
      <c r="K22" s="130"/>
      <c r="L22" s="130"/>
      <c r="M22" s="131"/>
      <c r="N22" s="131"/>
      <c r="O22" s="132"/>
      <c r="P22" s="133"/>
      <c r="Q22" s="134"/>
      <c r="R22" s="135"/>
      <c r="S22" s="119" t="str">
        <f t="shared" si="4"/>
        <v/>
      </c>
      <c r="T22" s="120" t="str">
        <f t="shared" si="5"/>
        <v/>
      </c>
      <c r="U22" s="121" t="str">
        <f t="shared" si="2"/>
        <v/>
      </c>
      <c r="V22" s="96" t="str">
        <f t="shared" si="3"/>
        <v/>
      </c>
      <c r="W22" s="140"/>
    </row>
    <row r="23" spans="2:33" ht="19.5" thickBot="1">
      <c r="B23" s="151"/>
      <c r="C23" s="151"/>
      <c r="D23" s="151"/>
      <c r="E23" s="151"/>
      <c r="F23" s="151"/>
      <c r="H23" s="7">
        <v>20</v>
      </c>
      <c r="I23" s="130"/>
      <c r="J23" s="130"/>
      <c r="K23" s="130"/>
      <c r="L23" s="130"/>
      <c r="M23" s="131"/>
      <c r="N23" s="131"/>
      <c r="O23" s="132"/>
      <c r="P23" s="133"/>
      <c r="Q23" s="134"/>
      <c r="R23" s="135"/>
      <c r="S23" s="119" t="str">
        <f t="shared" si="4"/>
        <v/>
      </c>
      <c r="T23" s="120" t="str">
        <f t="shared" si="5"/>
        <v/>
      </c>
      <c r="U23" s="121" t="str">
        <f t="shared" si="2"/>
        <v/>
      </c>
      <c r="V23" s="96" t="str">
        <f t="shared" si="3"/>
        <v/>
      </c>
      <c r="W23" s="140"/>
    </row>
    <row r="24" spans="2:33" ht="18.75" customHeight="1" thickBot="1">
      <c r="B24" s="151"/>
      <c r="C24" s="151"/>
      <c r="D24" s="151"/>
      <c r="E24" s="151"/>
      <c r="F24" s="151"/>
      <c r="H24" s="168" t="s">
        <v>6</v>
      </c>
      <c r="I24" s="169"/>
      <c r="J24" s="169"/>
      <c r="K24" s="169"/>
      <c r="L24" s="169"/>
      <c r="M24" s="169"/>
      <c r="N24" s="169"/>
      <c r="O24" s="169"/>
      <c r="P24" s="169"/>
      <c r="Q24" s="170"/>
      <c r="R24" s="82"/>
      <c r="S24" s="122"/>
      <c r="T24" s="122"/>
      <c r="U24" s="123"/>
      <c r="V24" s="124">
        <f>SUM(V4:V23)</f>
        <v>0</v>
      </c>
      <c r="W24" s="35"/>
    </row>
    <row r="25" spans="2:33">
      <c r="B25" s="151"/>
      <c r="C25" s="151"/>
      <c r="D25" s="151"/>
      <c r="E25" s="151"/>
      <c r="F25" s="15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8"/>
      <c r="W25" s="28"/>
      <c r="Y25" s="9"/>
    </row>
    <row r="26" spans="2:33">
      <c r="B26" s="151"/>
      <c r="C26" s="151"/>
      <c r="D26" s="151"/>
      <c r="E26" s="151"/>
      <c r="F26" s="151"/>
      <c r="H26" s="28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8"/>
      <c r="T26" s="28"/>
      <c r="U26" s="28"/>
      <c r="V26" s="28"/>
      <c r="W26" s="28"/>
    </row>
    <row r="27" spans="2:33">
      <c r="B27" s="151"/>
      <c r="C27" s="151"/>
      <c r="D27" s="151"/>
      <c r="E27" s="151"/>
      <c r="F27" s="151"/>
      <c r="U27" s="33"/>
      <c r="V27" s="33"/>
      <c r="W27" s="33"/>
    </row>
    <row r="28" spans="2:33">
      <c r="B28" s="151"/>
      <c r="C28" s="151"/>
      <c r="D28" s="151"/>
      <c r="E28" s="151"/>
      <c r="F28" s="151"/>
      <c r="U28" s="28"/>
      <c r="V28" s="28"/>
      <c r="W28" s="28"/>
      <c r="AB28" s="10"/>
    </row>
    <row r="29" spans="2:33">
      <c r="B29" s="151"/>
      <c r="C29" s="151"/>
      <c r="D29" s="151"/>
      <c r="E29" s="151"/>
      <c r="F29" s="151"/>
      <c r="U29" s="28"/>
      <c r="V29" s="28"/>
      <c r="W29" s="28"/>
      <c r="AB29" s="10"/>
    </row>
    <row r="30" spans="2:33">
      <c r="B30" s="151"/>
      <c r="C30" s="151"/>
      <c r="D30" s="151"/>
      <c r="E30" s="151"/>
      <c r="F30" s="151"/>
      <c r="U30" s="28"/>
      <c r="V30" s="34"/>
      <c r="W30" s="34"/>
      <c r="AB30" s="10"/>
    </row>
    <row r="31" spans="2:33">
      <c r="B31" s="151"/>
      <c r="C31" s="151"/>
      <c r="D31" s="151"/>
      <c r="E31" s="151"/>
      <c r="F31" s="151"/>
      <c r="H31" s="28"/>
      <c r="I31" s="29"/>
      <c r="J31" s="29"/>
      <c r="K31" s="29"/>
      <c r="L31" s="29"/>
      <c r="M31" s="29"/>
      <c r="N31" s="29"/>
      <c r="O31" s="29"/>
      <c r="P31" s="29"/>
      <c r="Q31" s="85"/>
      <c r="R31" s="85"/>
      <c r="S31" s="30"/>
      <c r="T31" s="30"/>
      <c r="U31" s="31"/>
      <c r="V31" s="32"/>
      <c r="W31" s="32"/>
      <c r="AB31" s="10"/>
    </row>
    <row r="32" spans="2:33">
      <c r="B32" s="151"/>
      <c r="C32" s="151"/>
      <c r="D32" s="151"/>
      <c r="E32" s="151"/>
      <c r="F32" s="151"/>
      <c r="H32" s="28"/>
      <c r="I32" s="29"/>
      <c r="J32" s="29"/>
      <c r="K32" s="29"/>
      <c r="L32" s="29"/>
      <c r="M32" s="29"/>
      <c r="N32" s="29"/>
      <c r="O32" s="29"/>
      <c r="P32" s="29"/>
      <c r="Q32" s="85"/>
      <c r="R32" s="85"/>
      <c r="S32" s="30"/>
      <c r="T32" s="30"/>
      <c r="U32" s="31"/>
      <c r="V32" s="32"/>
      <c r="W32" s="32"/>
      <c r="AB32" s="10"/>
    </row>
    <row r="33" spans="2:28">
      <c r="B33" s="151"/>
      <c r="C33" s="151"/>
      <c r="D33" s="151"/>
      <c r="E33" s="151"/>
      <c r="F33" s="151"/>
      <c r="H33" s="28"/>
      <c r="I33" s="29"/>
      <c r="J33" s="29"/>
      <c r="K33" s="29"/>
      <c r="L33" s="29"/>
      <c r="M33" s="29"/>
      <c r="N33" s="29"/>
      <c r="O33" s="29"/>
      <c r="P33" s="29"/>
      <c r="Q33" s="85"/>
      <c r="R33" s="85"/>
      <c r="S33" s="30"/>
      <c r="T33" s="30"/>
      <c r="U33" s="31"/>
      <c r="V33" s="32"/>
      <c r="W33" s="32"/>
      <c r="AB33" s="10"/>
    </row>
    <row r="34" spans="2:28">
      <c r="B34" s="151"/>
      <c r="C34" s="151"/>
      <c r="D34" s="151"/>
      <c r="E34" s="151"/>
      <c r="F34" s="151"/>
      <c r="H34" s="28"/>
      <c r="I34" s="29"/>
      <c r="J34" s="29"/>
      <c r="K34" s="29"/>
      <c r="L34" s="29"/>
      <c r="M34" s="29"/>
      <c r="N34" s="29"/>
      <c r="O34" s="29"/>
      <c r="P34" s="29"/>
      <c r="Q34" s="85"/>
      <c r="R34" s="85"/>
      <c r="S34" s="30"/>
      <c r="T34" s="30"/>
      <c r="U34" s="31"/>
      <c r="V34" s="32"/>
      <c r="W34" s="32"/>
      <c r="AB34" s="10"/>
    </row>
    <row r="35" spans="2:28">
      <c r="B35" s="151"/>
      <c r="C35" s="151"/>
      <c r="D35" s="151"/>
      <c r="E35" s="151"/>
      <c r="F35" s="151"/>
      <c r="H35" s="28"/>
      <c r="I35" s="29"/>
      <c r="J35" s="29"/>
      <c r="K35" s="29"/>
      <c r="L35" s="29"/>
      <c r="M35" s="29"/>
      <c r="N35" s="29"/>
      <c r="O35" s="29"/>
      <c r="P35" s="29"/>
      <c r="Q35" s="85"/>
      <c r="R35" s="85"/>
      <c r="S35" s="30"/>
      <c r="T35" s="30"/>
      <c r="U35" s="31"/>
      <c r="V35" s="32"/>
      <c r="W35" s="32"/>
    </row>
    <row r="36" spans="2:28">
      <c r="B36" s="151"/>
      <c r="C36" s="151"/>
      <c r="D36" s="151"/>
      <c r="E36" s="151"/>
      <c r="F36" s="151"/>
      <c r="H36" s="28"/>
      <c r="I36" s="29"/>
      <c r="J36" s="29"/>
      <c r="K36" s="29"/>
      <c r="L36" s="29"/>
      <c r="M36" s="29"/>
      <c r="N36" s="29"/>
      <c r="O36" s="29"/>
      <c r="P36" s="29"/>
      <c r="Q36" s="85"/>
      <c r="R36" s="85"/>
      <c r="S36" s="30"/>
      <c r="T36" s="30"/>
      <c r="U36" s="31"/>
      <c r="V36" s="32"/>
      <c r="W36" s="32"/>
    </row>
    <row r="37" spans="2:28">
      <c r="B37" s="151"/>
      <c r="C37" s="151"/>
      <c r="D37" s="151"/>
      <c r="E37" s="151"/>
      <c r="F37" s="151"/>
      <c r="H37" s="28"/>
      <c r="I37" s="29"/>
      <c r="J37" s="29"/>
      <c r="K37" s="29"/>
      <c r="L37" s="29"/>
      <c r="M37" s="29"/>
      <c r="N37" s="29"/>
      <c r="O37" s="29"/>
      <c r="P37" s="29"/>
      <c r="Q37" s="85"/>
      <c r="R37" s="85"/>
      <c r="S37" s="30"/>
      <c r="T37" s="30"/>
      <c r="U37" s="31"/>
      <c r="V37" s="32"/>
      <c r="W37" s="32"/>
    </row>
    <row r="38" spans="2:28" ht="37.5" customHeight="1">
      <c r="B38" s="151"/>
      <c r="C38" s="151"/>
      <c r="D38" s="151"/>
      <c r="E38" s="151"/>
      <c r="F38" s="151"/>
      <c r="H38" s="28"/>
      <c r="I38" s="29"/>
      <c r="J38" s="29"/>
      <c r="K38" s="29"/>
      <c r="L38" s="29"/>
      <c r="M38" s="29"/>
      <c r="N38" s="29"/>
      <c r="O38" s="29"/>
      <c r="P38" s="29"/>
      <c r="Q38" s="85"/>
      <c r="R38" s="85"/>
      <c r="S38" s="30"/>
      <c r="T38" s="30"/>
      <c r="U38" s="31"/>
      <c r="V38" s="32"/>
      <c r="W38" s="32"/>
    </row>
    <row r="39" spans="2:28" ht="37.5" customHeight="1">
      <c r="B39" s="151"/>
      <c r="C39" s="151"/>
      <c r="D39" s="151"/>
      <c r="E39" s="151"/>
      <c r="F39" s="151"/>
      <c r="H39" s="28"/>
      <c r="I39" s="29"/>
      <c r="J39" s="29"/>
      <c r="K39" s="29"/>
      <c r="L39" s="29"/>
      <c r="M39" s="29"/>
      <c r="N39" s="29"/>
      <c r="O39" s="29"/>
      <c r="P39" s="29"/>
      <c r="Q39" s="85"/>
      <c r="R39" s="85"/>
      <c r="S39" s="30"/>
      <c r="T39" s="30"/>
      <c r="U39" s="31"/>
      <c r="V39" s="32"/>
      <c r="W39" s="32"/>
    </row>
    <row r="40" spans="2:28" ht="95.25" customHeight="1">
      <c r="B40" s="151"/>
      <c r="C40" s="151"/>
      <c r="D40" s="151"/>
      <c r="E40" s="151"/>
      <c r="F40" s="151"/>
      <c r="H40" s="28"/>
      <c r="I40" s="29"/>
      <c r="J40" s="29"/>
      <c r="K40" s="29"/>
      <c r="L40" s="29"/>
      <c r="M40" s="29"/>
      <c r="N40" s="29"/>
      <c r="O40" s="29"/>
      <c r="P40" s="29"/>
      <c r="Q40" s="85"/>
      <c r="R40" s="85"/>
      <c r="S40" s="30"/>
      <c r="T40" s="30"/>
      <c r="U40" s="31"/>
      <c r="V40" s="32"/>
      <c r="W40" s="32"/>
    </row>
    <row r="41" spans="2:28">
      <c r="H41" s="28"/>
      <c r="I41" s="29"/>
      <c r="J41" s="29"/>
      <c r="K41" s="29"/>
      <c r="L41" s="29"/>
      <c r="M41" s="29"/>
      <c r="N41" s="29"/>
      <c r="O41" s="29"/>
      <c r="P41" s="29"/>
      <c r="Q41" s="85"/>
      <c r="R41" s="85"/>
      <c r="S41" s="30"/>
      <c r="T41" s="30"/>
      <c r="U41" s="31"/>
      <c r="V41" s="32"/>
      <c r="W41" s="32"/>
    </row>
    <row r="42" spans="2:28">
      <c r="H42" s="28"/>
      <c r="I42" s="29"/>
      <c r="J42" s="29"/>
      <c r="K42" s="29"/>
      <c r="L42" s="29"/>
      <c r="M42" s="29"/>
      <c r="N42" s="29"/>
      <c r="O42" s="29"/>
      <c r="P42" s="29"/>
      <c r="Q42" s="85"/>
      <c r="R42" s="85"/>
      <c r="S42" s="30"/>
      <c r="T42" s="30"/>
      <c r="U42" s="31"/>
      <c r="V42" s="32"/>
      <c r="W42" s="32"/>
    </row>
  </sheetData>
  <sheetProtection algorithmName="SHA-512" hashValue="gxLxj9V2w+ZHcAYv2WllP3+jS+dzyZuE64i9gJdMptdb4VJHmNoNP7Z7i4qYf+AbSkbZhodwlOiAX8pNlC+VXA==" saltValue="W+oR4KUS4WF4OsdJPHu0Cw==" spinCount="100000" sheet="1" objects="1" scenarios="1"/>
  <mergeCells count="20">
    <mergeCell ref="C8:D8"/>
    <mergeCell ref="C7:D7"/>
    <mergeCell ref="B14:D14"/>
    <mergeCell ref="H24:Q24"/>
    <mergeCell ref="B1:F1"/>
    <mergeCell ref="B15:C16"/>
    <mergeCell ref="H1:R1"/>
    <mergeCell ref="B9:D9"/>
    <mergeCell ref="B21:F40"/>
    <mergeCell ref="B12:D13"/>
    <mergeCell ref="B10:D11"/>
    <mergeCell ref="B3:D3"/>
    <mergeCell ref="B4:D4"/>
    <mergeCell ref="B5:B8"/>
    <mergeCell ref="C5:D5"/>
    <mergeCell ref="C6:D6"/>
    <mergeCell ref="B17:D19"/>
    <mergeCell ref="E17:E19"/>
    <mergeCell ref="F17:F19"/>
    <mergeCell ref="B20:D20"/>
  </mergeCells>
  <phoneticPr fontId="5"/>
  <conditionalFormatting sqref="U24 Q31:W42 Q6:W23 W4:W5">
    <cfRule type="expression" dxfId="13" priority="35">
      <formula>#REF!="男"</formula>
    </cfRule>
    <cfRule type="expression" dxfId="12" priority="36">
      <formula>#REF!="女"</formula>
    </cfRule>
  </conditionalFormatting>
  <conditionalFormatting sqref="Q4:R4">
    <cfRule type="expression" dxfId="11" priority="13">
      <formula>#REF!="男"</formula>
    </cfRule>
    <cfRule type="expression" dxfId="10" priority="14">
      <formula>#REF!="女"</formula>
    </cfRule>
  </conditionalFormatting>
  <conditionalFormatting sqref="Q5">
    <cfRule type="expression" dxfId="9" priority="7">
      <formula>#REF!="男"</formula>
    </cfRule>
    <cfRule type="expression" dxfId="8" priority="8">
      <formula>#REF!="女"</formula>
    </cfRule>
  </conditionalFormatting>
  <conditionalFormatting sqref="R5">
    <cfRule type="expression" dxfId="7" priority="5">
      <formula>#REF!="男"</formula>
    </cfRule>
    <cfRule type="expression" dxfId="6" priority="6">
      <formula>#REF!="女"</formula>
    </cfRule>
  </conditionalFormatting>
  <conditionalFormatting sqref="S4:V4">
    <cfRule type="expression" dxfId="5" priority="3">
      <formula>#REF!="男"</formula>
    </cfRule>
    <cfRule type="expression" dxfId="4" priority="4">
      <formula>#REF!="女"</formula>
    </cfRule>
  </conditionalFormatting>
  <conditionalFormatting sqref="S5:V5">
    <cfRule type="expression" dxfId="3" priority="1">
      <formula>#REF!="男"</formula>
    </cfRule>
    <cfRule type="expression" dxfId="2" priority="2">
      <formula>#REF!="女"</formula>
    </cfRule>
  </conditionalFormatting>
  <dataValidations count="10">
    <dataValidation imeMode="off" allowBlank="1" showInputMessage="1" showErrorMessage="1" sqref="E4 P4:P5 E7:E8 E16" xr:uid="{E6B67028-CE78-47A1-9A18-6F0CE642355A}"/>
    <dataValidation imeMode="on" allowBlank="1" showInputMessage="1" showErrorMessage="1" sqref="J5 E11:E12 E20 Q25:U25 Q27:T42 E5:E6 Q4:T23" xr:uid="{E54726D5-2969-4C51-9B52-CB4C009FAD74}"/>
    <dataValidation type="list" imeMode="on" allowBlank="1" showInputMessage="1" showErrorMessage="1" sqref="E17" xr:uid="{41F2AE5C-D145-4541-B1D5-0D8D7735E8B7}">
      <formula1>$AC$3:$AC$6</formula1>
    </dataValidation>
    <dataValidation type="list" allowBlank="1" showInputMessage="1" showErrorMessage="1" sqref="I5:I23" xr:uid="{243E5859-8241-42B2-83C6-F1E6654E2DDA}">
      <formula1>$Y$3:$Y$8</formula1>
    </dataValidation>
    <dataValidation type="list" imeMode="on" allowBlank="1" showInputMessage="1" showErrorMessage="1" sqref="E10" xr:uid="{09B0059E-8239-44F4-AF17-EFC6B10D2D36}">
      <formula1>$AA$3:$AA$4</formula1>
    </dataValidation>
    <dataValidation type="list" imeMode="off" allowBlank="1" showInputMessage="1" showErrorMessage="1" prompt="”銀行振込”を選択した場合は、次の項目&quot;請求先（銀行振込）&quot;に請求書の宛先氏名等を入力してください" sqref="E14" xr:uid="{7B9B2CC8-419D-41E3-833D-93834C935B99}">
      <formula1>$AB$3:$AB$5</formula1>
    </dataValidation>
    <dataValidation type="list" allowBlank="1" showInputMessage="1" showErrorMessage="1" sqref="I25:P25 I27:P42" xr:uid="{00C2A668-D7AC-4F0D-B741-714AE61192DC}">
      <formula1>$AA$3:$AA$4</formula1>
    </dataValidation>
    <dataValidation imeMode="off" allowBlank="1" showInputMessage="1" showErrorMessage="1" prompt="銀行振込の場合で、本学にお振込み実績がない場合は、【相手先登録依頼書】を提出して下さい。" sqref="E15" xr:uid="{AD7592C8-1C39-4A9A-9C44-9663E7360217}"/>
    <dataValidation type="list" allowBlank="1" showInputMessage="1" showErrorMessage="1" prompt="宿泊室A、B（ツイン）を2名で利用する場合は、_x000a_「宿泊室A　2人利用」、「宿泊室B　2人利用」を選択してください。_x000a_宿泊者名簿には、2名とも入力してください。" sqref="I4" xr:uid="{A2A6F584-3743-4192-A18B-03EE5889EAE8}">
      <formula1>$Y$3:$Y$8</formula1>
    </dataValidation>
    <dataValidation type="list" allowBlank="1" showInputMessage="1" showErrorMessage="1" sqref="N4:N23" xr:uid="{D8CD7C08-A598-4BA0-AF85-661BF84F8D16}">
      <formula1>$Z$3:$Z$5</formula1>
    </dataValidation>
  </dataValidations>
  <pageMargins left="0.70866141732283472" right="0.70866141732283472" top="0.74803149606299213" bottom="0.74803149606299213" header="0.31496062992125984" footer="0.31496062992125984"/>
  <pageSetup paperSize="9" scale="41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54A55-3095-4D9C-8BC8-4C4500A0BB7E}">
  <sheetPr codeName="Sheet2">
    <pageSetUpPr fitToPage="1"/>
  </sheetPr>
  <dimension ref="A1:I32"/>
  <sheetViews>
    <sheetView topLeftCell="A16" workbookViewId="0">
      <selection activeCell="H10" sqref="H10"/>
    </sheetView>
  </sheetViews>
  <sheetFormatPr defaultRowHeight="18.75"/>
  <cols>
    <col min="1" max="1" width="5.75" customWidth="1"/>
    <col min="2" max="6" width="12.75" customWidth="1"/>
    <col min="7" max="7" width="10.875" customWidth="1"/>
  </cols>
  <sheetData>
    <row r="1" spans="1:9">
      <c r="A1" s="191" t="s">
        <v>122</v>
      </c>
      <c r="B1" s="191"/>
      <c r="C1" s="191"/>
      <c r="D1" s="191"/>
      <c r="E1" s="191"/>
      <c r="F1" s="191"/>
      <c r="G1" s="12"/>
      <c r="H1" s="12"/>
      <c r="I1" s="12"/>
    </row>
    <row r="2" spans="1:9" ht="28.5">
      <c r="A2" s="203" t="s">
        <v>96</v>
      </c>
      <c r="B2" s="203"/>
      <c r="C2" s="203"/>
      <c r="D2" s="203"/>
      <c r="E2" s="203"/>
      <c r="F2" s="203"/>
      <c r="G2" s="203"/>
      <c r="H2" s="13"/>
      <c r="I2" s="14" t="s">
        <v>14</v>
      </c>
    </row>
    <row r="3" spans="1:9">
      <c r="A3" s="208" t="str">
        <f>IF(I3="","（No．　　　）","（No．"&amp;I3&amp;"）")</f>
        <v>（No．　　　）</v>
      </c>
      <c r="B3" s="208"/>
      <c r="C3" s="208"/>
      <c r="D3" s="208"/>
      <c r="E3" s="208"/>
      <c r="F3" s="208"/>
      <c r="G3" s="208"/>
      <c r="H3" s="13"/>
      <c r="I3" s="207"/>
    </row>
    <row r="4" spans="1:9">
      <c r="A4" s="186" t="str">
        <f>IF(申込画面!E4="","令和　　　年　　　月　　　日",TEXT(申込画面!E4,"ggge年m月d日"))</f>
        <v>令和　　　年　　　月　　　日</v>
      </c>
      <c r="B4" s="186"/>
      <c r="C4" s="186"/>
      <c r="D4" s="186"/>
      <c r="E4" s="186"/>
      <c r="F4" s="186"/>
      <c r="G4" s="186"/>
      <c r="H4" s="13"/>
      <c r="I4" s="207"/>
    </row>
    <row r="5" spans="1:9" ht="19.5" customHeight="1">
      <c r="A5" s="191" t="s">
        <v>18</v>
      </c>
      <c r="B5" s="191"/>
      <c r="C5" s="191"/>
      <c r="D5" s="191"/>
      <c r="E5" s="191"/>
      <c r="F5" s="191"/>
      <c r="G5" s="15"/>
      <c r="H5" s="12"/>
      <c r="I5" s="12"/>
    </row>
    <row r="6" spans="1:9" ht="26.25" customHeight="1">
      <c r="A6" s="15"/>
      <c r="B6" s="15"/>
      <c r="C6" s="15"/>
      <c r="D6" s="16" t="s">
        <v>9</v>
      </c>
      <c r="E6" s="209" t="str">
        <f>IF(申込画面!E5="","",申込画面!E5)</f>
        <v/>
      </c>
      <c r="F6" s="209"/>
      <c r="G6" s="210"/>
      <c r="H6" s="12"/>
      <c r="I6" s="12"/>
    </row>
    <row r="7" spans="1:9" ht="19.5" customHeight="1">
      <c r="A7" s="15"/>
      <c r="B7" s="15"/>
      <c r="C7" s="15"/>
      <c r="D7" s="16"/>
      <c r="E7" s="204" t="str">
        <f>IF(申込画面!E6="","",申込画面!E6)</f>
        <v/>
      </c>
      <c r="F7" s="204"/>
      <c r="G7" s="205"/>
      <c r="H7" s="12"/>
      <c r="I7" s="12"/>
    </row>
    <row r="8" spans="1:9" ht="19.5" customHeight="1">
      <c r="A8" s="15"/>
      <c r="B8" s="15"/>
      <c r="C8" s="15"/>
      <c r="D8" s="16" t="s">
        <v>15</v>
      </c>
      <c r="E8" s="204" t="str">
        <f>IF(申込画面!E7="","",申込画面!E7)</f>
        <v/>
      </c>
      <c r="F8" s="204"/>
      <c r="G8" s="205"/>
      <c r="H8" s="12"/>
      <c r="I8" s="12"/>
    </row>
    <row r="9" spans="1:9" ht="19.5" customHeight="1">
      <c r="A9" s="15"/>
      <c r="B9" s="15"/>
      <c r="C9" s="15"/>
      <c r="D9" s="16" t="s">
        <v>10</v>
      </c>
      <c r="E9" s="204" t="str">
        <f>IF(申込画面!E8="","",申込画面!E8)</f>
        <v/>
      </c>
      <c r="F9" s="204"/>
      <c r="G9" s="205"/>
      <c r="H9" s="12"/>
      <c r="I9" s="12"/>
    </row>
    <row r="10" spans="1:9">
      <c r="A10" s="206" t="s">
        <v>97</v>
      </c>
      <c r="B10" s="206"/>
      <c r="C10" s="206"/>
      <c r="D10" s="206"/>
      <c r="E10" s="206"/>
      <c r="F10" s="206"/>
      <c r="G10" s="15"/>
      <c r="H10" s="12"/>
      <c r="I10" s="12"/>
    </row>
    <row r="11" spans="1:9">
      <c r="A11" s="178" t="s">
        <v>16</v>
      </c>
      <c r="B11" s="178"/>
      <c r="C11" s="179"/>
      <c r="D11" s="179"/>
      <c r="E11" s="179"/>
      <c r="F11" s="179"/>
      <c r="G11" s="15"/>
      <c r="H11" s="12"/>
      <c r="I11" s="12"/>
    </row>
    <row r="12" spans="1:9" ht="30" customHeight="1">
      <c r="A12" s="176" t="s">
        <v>106</v>
      </c>
      <c r="B12" s="177"/>
      <c r="C12" s="173" t="str">
        <f>IF(申込画面!I4="","",IF(申込画面!I5="",申込画面!I4&amp;"　（別紙「宿泊者名簿 兼 使用料金計算書」のとおり）",申込画面!I4&amp;"　他　（別紙 「宿泊者名簿 兼 使用料金計算書」のとおり）"))</f>
        <v/>
      </c>
      <c r="D12" s="174"/>
      <c r="E12" s="174"/>
      <c r="F12" s="174"/>
      <c r="G12" s="175"/>
      <c r="H12" s="12"/>
      <c r="I12" s="12"/>
    </row>
    <row r="13" spans="1:9" ht="35.25" customHeight="1">
      <c r="A13" s="196" t="s">
        <v>21</v>
      </c>
      <c r="B13" s="115" t="s">
        <v>17</v>
      </c>
      <c r="C13" s="173" t="str">
        <f>IF(申込画面!J4="","",IF(申込画面!E9="","",申込画面!E9))</f>
        <v/>
      </c>
      <c r="D13" s="174"/>
      <c r="E13" s="174"/>
      <c r="F13" s="174"/>
      <c r="G13" s="175"/>
      <c r="H13" s="12"/>
      <c r="I13" s="12"/>
    </row>
    <row r="14" spans="1:9" ht="35.25" customHeight="1">
      <c r="A14" s="185"/>
      <c r="B14" s="17" t="s">
        <v>23</v>
      </c>
      <c r="C14" s="173" t="str">
        <f>IF(申込画面!E11="","",IF(申込画面!E10="九州大学","九州大学　"&amp;申込画面!E11,申込画面!E11))</f>
        <v/>
      </c>
      <c r="D14" s="192"/>
      <c r="E14" s="192"/>
      <c r="F14" s="192"/>
      <c r="G14" s="175"/>
      <c r="H14" s="12"/>
      <c r="I14" s="12"/>
    </row>
    <row r="15" spans="1:9" ht="30" customHeight="1">
      <c r="A15" s="197" t="s">
        <v>113</v>
      </c>
      <c r="B15" s="198"/>
      <c r="C15" s="173" t="str">
        <f>IF(申込画面!E10="その他",申込画面!E12,"　　　　　　　　　　　　　　　　　　－")</f>
        <v>　　　　　　　　　　　　　　　　　　－</v>
      </c>
      <c r="D15" s="174"/>
      <c r="E15" s="174"/>
      <c r="F15" s="174"/>
      <c r="G15" s="175"/>
      <c r="H15" s="12"/>
      <c r="I15" s="12"/>
    </row>
    <row r="16" spans="1:9" ht="30" customHeight="1">
      <c r="A16" s="199"/>
      <c r="B16" s="200"/>
      <c r="C16" s="173" t="str">
        <f>IF(申込画面!E10="その他",申込画面!E13,"　　　　　　　　　　　　　　　　　　－")</f>
        <v>　　　　　　　　　　　　　　　　　　－</v>
      </c>
      <c r="D16" s="174"/>
      <c r="E16" s="174"/>
      <c r="F16" s="174"/>
      <c r="G16" s="175"/>
      <c r="H16" s="12"/>
      <c r="I16" s="12"/>
    </row>
    <row r="17" spans="1:9" ht="30" customHeight="1">
      <c r="A17" s="176" t="s">
        <v>24</v>
      </c>
      <c r="B17" s="177"/>
      <c r="C17" s="173" t="str">
        <f>IF(申込画面!E14="","",申込画面!E14)</f>
        <v/>
      </c>
      <c r="D17" s="174"/>
      <c r="E17" s="174"/>
      <c r="F17" s="174"/>
      <c r="G17" s="175"/>
      <c r="H17" s="12"/>
      <c r="I17" s="12"/>
    </row>
    <row r="18" spans="1:9" ht="26.25" customHeight="1">
      <c r="A18" s="184" t="s">
        <v>124</v>
      </c>
      <c r="B18" s="137" t="s">
        <v>125</v>
      </c>
      <c r="C18" s="181" t="str">
        <f>IF(申込画面!E15="","",IF(申込画面!E14="銀行振込",申込画面!E15,"　　　　　　　　　　　　　　　　　　－"))</f>
        <v/>
      </c>
      <c r="D18" s="182"/>
      <c r="E18" s="182"/>
      <c r="F18" s="182"/>
      <c r="G18" s="183"/>
      <c r="H18" s="12"/>
      <c r="I18" s="12"/>
    </row>
    <row r="19" spans="1:9" ht="26.25" customHeight="1">
      <c r="A19" s="185"/>
      <c r="B19" s="138" t="s">
        <v>126</v>
      </c>
      <c r="C19" s="173" t="str">
        <f>IF(申込画面!E16="","",IF(申込画面!E14="銀行振込",申込画面!E16,"　　　　　　　　　　　　　　　　　　－"))</f>
        <v/>
      </c>
      <c r="D19" s="174"/>
      <c r="E19" s="174"/>
      <c r="F19" s="174"/>
      <c r="G19" s="175"/>
      <c r="H19" s="12"/>
      <c r="I19" s="12"/>
    </row>
    <row r="20" spans="1:9" ht="30" customHeight="1">
      <c r="A20" s="180" t="s">
        <v>103</v>
      </c>
      <c r="B20" s="180"/>
      <c r="C20" s="173" t="str">
        <f>IF(申込画面!E17="","",申込画面!E17)</f>
        <v/>
      </c>
      <c r="D20" s="174"/>
      <c r="E20" s="174"/>
      <c r="F20" s="174"/>
      <c r="G20" s="175"/>
      <c r="H20" s="12"/>
      <c r="I20" s="12"/>
    </row>
    <row r="21" spans="1:9" ht="30" customHeight="1">
      <c r="A21" s="180" t="s">
        <v>112</v>
      </c>
      <c r="B21" s="180"/>
      <c r="C21" s="173" t="str">
        <f>IF(申込画面!E20="","",申込画面!E20)</f>
        <v/>
      </c>
      <c r="D21" s="174"/>
      <c r="E21" s="174"/>
      <c r="F21" s="174"/>
      <c r="G21" s="175"/>
      <c r="H21" s="12"/>
      <c r="I21" s="12"/>
    </row>
    <row r="22" spans="1:9">
      <c r="A22" s="171"/>
      <c r="B22" s="171"/>
      <c r="C22" s="172" t="str">
        <f>IF(I3="","",IF(申込画面!W24=0,"",TEXT(申込画面!W25,"0人")&amp;"×"&amp;TEXT(申込画面!AG11,"#,##0円")&amp;"×"&amp;TEXT(申込画面!#REF!-申込画面!#REF!,"0泊")&amp;"="&amp;TEXT(申込画面!W24,"#,##0円")))</f>
        <v/>
      </c>
      <c r="D22" s="172"/>
      <c r="E22" s="172"/>
      <c r="F22" s="172"/>
      <c r="G22" s="18"/>
      <c r="H22" s="12"/>
      <c r="I22" s="12"/>
    </row>
    <row r="23" spans="1:9">
      <c r="A23" s="187" t="str">
        <f>IF(申込画面!I5="","　使用料金計算","使用料金計算")</f>
        <v>　使用料金計算</v>
      </c>
      <c r="B23" s="187"/>
      <c r="C23" s="188" t="str">
        <f>IF(I3="","","　「宿泊者名簿 兼 使用料金計算書」　のとおり")</f>
        <v/>
      </c>
      <c r="D23" s="188"/>
      <c r="E23" s="188"/>
      <c r="F23" s="188"/>
      <c r="G23" s="18"/>
      <c r="H23" s="12"/>
      <c r="I23" s="12"/>
    </row>
    <row r="24" spans="1:9">
      <c r="A24" s="189" t="str">
        <f>IF(I3="","","使用料合計")</f>
        <v/>
      </c>
      <c r="B24" s="189"/>
      <c r="C24" s="190" t="str">
        <f>IF(I3="","",TEXT(申込画面!V24,"#,##0円"))</f>
        <v/>
      </c>
      <c r="D24" s="190"/>
      <c r="E24" s="190"/>
      <c r="F24" s="190"/>
      <c r="G24" s="18"/>
      <c r="H24" s="12"/>
      <c r="I24" s="12"/>
    </row>
    <row r="25" spans="1:9">
      <c r="A25" s="194"/>
      <c r="B25" s="194"/>
      <c r="C25" s="25"/>
      <c r="D25" s="19"/>
      <c r="E25" s="19"/>
      <c r="F25" s="19"/>
      <c r="G25" s="20"/>
      <c r="H25" s="12"/>
      <c r="I25" s="12"/>
    </row>
    <row r="26" spans="1:9" ht="39" customHeight="1">
      <c r="A26" s="193" t="s">
        <v>104</v>
      </c>
      <c r="B26" s="193"/>
      <c r="C26" s="193"/>
      <c r="D26" s="193"/>
      <c r="E26" s="193"/>
      <c r="F26" s="193"/>
      <c r="G26" s="193"/>
      <c r="H26" s="12"/>
      <c r="I26" s="12"/>
    </row>
    <row r="27" spans="1:9" ht="19.5" customHeight="1">
      <c r="A27" s="201" t="s">
        <v>129</v>
      </c>
      <c r="B27" s="202"/>
      <c r="C27" s="202"/>
      <c r="D27" s="202"/>
      <c r="E27" s="202"/>
      <c r="F27" s="202"/>
      <c r="G27" s="202"/>
      <c r="H27" s="12"/>
      <c r="I27" s="12"/>
    </row>
    <row r="28" spans="1:9" ht="19.5" customHeight="1">
      <c r="A28" s="195" t="str">
        <f>IF(申込画面!E9="","　　　　　　　　　　　　殿",申込画面!E9&amp;"　　殿")</f>
        <v>　　　　　　　　　　　　殿</v>
      </c>
      <c r="B28" s="195"/>
      <c r="C28" s="195"/>
      <c r="D28" s="195"/>
      <c r="E28" s="195"/>
      <c r="F28" s="195"/>
      <c r="G28" s="15"/>
      <c r="H28" s="12"/>
      <c r="I28" s="12"/>
    </row>
    <row r="29" spans="1:9" ht="19.5" customHeight="1">
      <c r="A29" s="186" t="s">
        <v>20</v>
      </c>
      <c r="B29" s="186"/>
      <c r="C29" s="186"/>
      <c r="D29" s="186"/>
      <c r="E29" s="186"/>
      <c r="F29" s="186"/>
      <c r="G29" s="186"/>
      <c r="H29" s="12"/>
      <c r="I29" s="12"/>
    </row>
    <row r="30" spans="1:9" ht="19.5" customHeight="1">
      <c r="A30" s="191" t="str">
        <f>IF(申込画面!E4="","令和　　　年　　　月　　　日付，西新プラザ（宿泊室）使用の申し込みについて許可します。",TEXT(申込画面!E4,"ggge年m月d日")&amp;"付，西新プラザ（宿泊室）使用の申し込みについて許可します。")</f>
        <v>令和　　　年　　　月　　　日付，西新プラザ（宿泊室）使用の申し込みについて許可します。</v>
      </c>
      <c r="B30" s="191"/>
      <c r="C30" s="191"/>
      <c r="D30" s="191"/>
      <c r="E30" s="191"/>
      <c r="F30" s="191"/>
      <c r="G30" s="191"/>
      <c r="H30" s="12"/>
      <c r="I30" s="12"/>
    </row>
    <row r="31" spans="1:9" ht="19.5" customHeight="1">
      <c r="A31" s="191" t="s">
        <v>128</v>
      </c>
      <c r="B31" s="191"/>
      <c r="C31" s="191"/>
      <c r="D31" s="191"/>
      <c r="E31" s="191"/>
      <c r="F31" s="191"/>
      <c r="G31" s="191"/>
      <c r="H31" s="12"/>
      <c r="I31" s="12"/>
    </row>
    <row r="32" spans="1:9" ht="19.5" customHeight="1">
      <c r="A32" s="15" t="s">
        <v>19</v>
      </c>
      <c r="B32" s="12"/>
      <c r="C32" s="12"/>
      <c r="D32" s="12"/>
      <c r="E32" s="12"/>
      <c r="F32" s="12"/>
      <c r="G32" s="12"/>
      <c r="H32" s="12"/>
      <c r="I32" s="12"/>
    </row>
  </sheetData>
  <sheetProtection algorithmName="SHA-512" hashValue="Gcw1A8hb91qScldK9wdcab7K5otGuJtncOm9rZ4FfV73lg2AccZ9vkx+aVYqQv1Lj1VnayHqjjlY+Htf3Bgg7g==" saltValue="B7WcPiIG5geRqydDBDhSnQ==" spinCount="100000" sheet="1" objects="1" scenarios="1"/>
  <mergeCells count="42">
    <mergeCell ref="I3:I4"/>
    <mergeCell ref="A5:F5"/>
    <mergeCell ref="A4:G4"/>
    <mergeCell ref="A3:G3"/>
    <mergeCell ref="E6:G6"/>
    <mergeCell ref="A1:F1"/>
    <mergeCell ref="A2:G2"/>
    <mergeCell ref="E9:G9"/>
    <mergeCell ref="A10:F10"/>
    <mergeCell ref="E7:G7"/>
    <mergeCell ref="E8:G8"/>
    <mergeCell ref="A31:G31"/>
    <mergeCell ref="C12:G12"/>
    <mergeCell ref="C13:G13"/>
    <mergeCell ref="C14:G14"/>
    <mergeCell ref="C15:G15"/>
    <mergeCell ref="C16:G16"/>
    <mergeCell ref="C17:G17"/>
    <mergeCell ref="C20:G20"/>
    <mergeCell ref="A26:G26"/>
    <mergeCell ref="A25:B25"/>
    <mergeCell ref="A28:F28"/>
    <mergeCell ref="A30:G30"/>
    <mergeCell ref="A13:A14"/>
    <mergeCell ref="A15:B16"/>
    <mergeCell ref="A21:B21"/>
    <mergeCell ref="A27:G27"/>
    <mergeCell ref="A29:G29"/>
    <mergeCell ref="A23:B23"/>
    <mergeCell ref="C23:F23"/>
    <mergeCell ref="A24:B24"/>
    <mergeCell ref="C24:F24"/>
    <mergeCell ref="A22:B22"/>
    <mergeCell ref="C22:F22"/>
    <mergeCell ref="C21:G21"/>
    <mergeCell ref="A12:B12"/>
    <mergeCell ref="A11:F11"/>
    <mergeCell ref="C19:G19"/>
    <mergeCell ref="A17:B17"/>
    <mergeCell ref="A20:B20"/>
    <mergeCell ref="C18:G18"/>
    <mergeCell ref="A18:A19"/>
  </mergeCells>
  <phoneticPr fontId="5"/>
  <printOptions horizontalCentered="1" verticalCentered="1"/>
  <pageMargins left="0.78740157480314965" right="0.59055118110236227" top="0.59055118110236227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B600F-E265-49C5-BB06-F458F35A84A1}">
  <sheetPr>
    <pageSetUpPr fitToPage="1"/>
  </sheetPr>
  <dimension ref="A1:O51"/>
  <sheetViews>
    <sheetView topLeftCell="A4" workbookViewId="0">
      <selection activeCell="D19" sqref="D19"/>
    </sheetView>
  </sheetViews>
  <sheetFormatPr defaultRowHeight="18.75"/>
  <cols>
    <col min="1" max="1" width="4.625" style="12" bestFit="1" customWidth="1"/>
    <col min="2" max="2" width="18.375" style="50" customWidth="1"/>
    <col min="3" max="3" width="21.125" style="12" customWidth="1"/>
    <col min="4" max="4" width="17.125" style="12" customWidth="1"/>
    <col min="5" max="5" width="30.375" style="12" customWidth="1"/>
    <col min="6" max="7" width="7.375" style="50" customWidth="1"/>
    <col min="8" max="8" width="12.625" style="50" customWidth="1"/>
    <col min="9" max="9" width="15.375" style="12" customWidth="1"/>
    <col min="10" max="11" width="13.375" style="12" customWidth="1"/>
    <col min="12" max="12" width="11.375" style="12" customWidth="1"/>
    <col min="13" max="13" width="9.25" style="12" customWidth="1"/>
    <col min="14" max="14" width="11.625" style="12" customWidth="1"/>
    <col min="15" max="15" width="12.875" style="12" customWidth="1"/>
  </cols>
  <sheetData>
    <row r="1" spans="1:15">
      <c r="O1" s="139" t="str">
        <f>IF(使用願!I3="",(IF(申込画面!E4="","",使用願!A4)),TEXT(使用願!A27,"ggge年m月d日"))</f>
        <v/>
      </c>
    </row>
    <row r="2" spans="1:15" ht="6.75" customHeight="1"/>
    <row r="3" spans="1:15" ht="21" customHeight="1">
      <c r="A3" s="211" t="s">
        <v>115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</row>
    <row r="4" spans="1:15" ht="36" customHeight="1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62" t="s">
        <v>9</v>
      </c>
      <c r="M4" s="213" t="str">
        <f>IF(申込画面!E5="","",申込画面!E5)</f>
        <v/>
      </c>
      <c r="N4" s="213"/>
      <c r="O4" s="213"/>
    </row>
    <row r="5" spans="1:15" ht="19.5" customHeight="1">
      <c r="A5" s="16"/>
      <c r="B5" s="110"/>
      <c r="D5" s="110"/>
      <c r="E5" s="110"/>
      <c r="F5" s="110"/>
      <c r="G5" s="110"/>
      <c r="H5" s="110"/>
      <c r="I5" s="110"/>
      <c r="J5" s="110"/>
      <c r="K5" s="110"/>
      <c r="L5" s="62"/>
      <c r="M5" s="212" t="str">
        <f>IF(申込画面!E6="","",申込画面!E6)</f>
        <v/>
      </c>
      <c r="N5" s="212"/>
      <c r="O5" s="212"/>
    </row>
    <row r="6" spans="1:15" ht="19.5" customHeight="1">
      <c r="A6" s="16"/>
      <c r="B6" s="110"/>
      <c r="D6" s="110"/>
      <c r="E6" s="110"/>
      <c r="F6" s="110"/>
      <c r="G6" s="110"/>
      <c r="H6" s="110"/>
      <c r="I6" s="110"/>
      <c r="J6" s="110"/>
      <c r="K6" s="110"/>
      <c r="L6" s="62" t="s">
        <v>15</v>
      </c>
      <c r="M6" s="212" t="str">
        <f>IF(申込画面!E7="","",申込画面!E7)</f>
        <v/>
      </c>
      <c r="N6" s="212"/>
      <c r="O6" s="212"/>
    </row>
    <row r="7" spans="1:15" ht="19.5" customHeight="1">
      <c r="A7" s="16"/>
      <c r="B7" s="110"/>
      <c r="D7" s="110"/>
      <c r="E7" s="110"/>
      <c r="F7" s="110"/>
      <c r="G7" s="110"/>
      <c r="H7" s="110"/>
      <c r="I7" s="110"/>
      <c r="J7" s="110"/>
      <c r="K7" s="110"/>
      <c r="L7" s="62" t="s">
        <v>10</v>
      </c>
      <c r="M7" s="212" t="str">
        <f>IF(申込画面!E8="","",申込画面!E8)</f>
        <v/>
      </c>
      <c r="N7" s="212"/>
      <c r="O7" s="212"/>
    </row>
    <row r="8" spans="1:15" ht="5.25" customHeight="1">
      <c r="A8" s="39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</row>
    <row r="9" spans="1:15" ht="21" customHeight="1">
      <c r="A9" s="60" t="s">
        <v>4</v>
      </c>
      <c r="B9" s="60" t="s">
        <v>114</v>
      </c>
      <c r="C9" s="61" t="s">
        <v>116</v>
      </c>
      <c r="D9" s="60" t="s">
        <v>117</v>
      </c>
      <c r="E9" s="60" t="s">
        <v>118</v>
      </c>
      <c r="F9" s="60" t="s">
        <v>119</v>
      </c>
      <c r="G9" s="60" t="s">
        <v>66</v>
      </c>
      <c r="H9" s="60" t="s">
        <v>120</v>
      </c>
      <c r="I9" s="60" t="s">
        <v>121</v>
      </c>
      <c r="J9" s="60" t="s">
        <v>109</v>
      </c>
      <c r="K9" s="60" t="s">
        <v>110</v>
      </c>
      <c r="L9" s="60" t="s">
        <v>111</v>
      </c>
      <c r="M9" s="60" t="s">
        <v>34</v>
      </c>
      <c r="N9" s="61" t="s">
        <v>5</v>
      </c>
      <c r="O9" s="61" t="s">
        <v>33</v>
      </c>
    </row>
    <row r="10" spans="1:15" ht="32.25" customHeight="1">
      <c r="A10" s="41">
        <v>1</v>
      </c>
      <c r="B10" s="59" t="str">
        <f>IF(申込画面!I4="","",申込画面!I4)</f>
        <v/>
      </c>
      <c r="C10" s="136" t="str">
        <f>IF(申込画面!J4="","",申込画面!J4)</f>
        <v/>
      </c>
      <c r="D10" s="136" t="str">
        <f>IF(申込画面!K4="","",申込画面!K4)</f>
        <v/>
      </c>
      <c r="E10" s="136" t="str">
        <f>IF(申込画面!L4="","",申込画面!L4)</f>
        <v/>
      </c>
      <c r="F10" s="117" t="str">
        <f>IF(申込画面!M4="","",申込画面!M4)</f>
        <v/>
      </c>
      <c r="G10" s="117" t="str">
        <f>IF(申込画面!N4="","",申込画面!N4)</f>
        <v/>
      </c>
      <c r="H10" s="117" t="str">
        <f>IF(申込画面!O4="","",申込画面!O4)</f>
        <v/>
      </c>
      <c r="I10" s="59" t="str">
        <f>IF(申込画面!P4="","",申込画面!P4)</f>
        <v/>
      </c>
      <c r="J10" s="116" t="str">
        <f>IF(申込画面!Q4="","",申込画面!Q4)</f>
        <v/>
      </c>
      <c r="K10" s="116" t="str">
        <f>IF(申込画面!R4="","",申込画面!R4)</f>
        <v/>
      </c>
      <c r="L10" s="116" t="str">
        <f>IF(申込画面!S4="","",申込画面!S4)</f>
        <v/>
      </c>
      <c r="M10" s="42" t="str">
        <f>IF(使用願!$I$3="","",IF(申込画面!U4="","",申込画面!U4))</f>
        <v/>
      </c>
      <c r="N10" s="42" t="str">
        <f>IF(使用願!$I$3="","",IF(使用願!$I$3="","",申込画面!V4))</f>
        <v/>
      </c>
      <c r="O10" s="42"/>
    </row>
    <row r="11" spans="1:15" ht="32.25" customHeight="1">
      <c r="A11" s="41">
        <v>2</v>
      </c>
      <c r="B11" s="59" t="str">
        <f>IF(申込画面!I5="","",申込画面!I5)</f>
        <v/>
      </c>
      <c r="C11" s="136" t="str">
        <f>IF(申込画面!J5="","",申込画面!J5)</f>
        <v/>
      </c>
      <c r="D11" s="136" t="str">
        <f>IF(申込画面!K5="","",申込画面!K5)</f>
        <v/>
      </c>
      <c r="E11" s="136" t="str">
        <f>IF(申込画面!L5="","",申込画面!L5)</f>
        <v/>
      </c>
      <c r="F11" s="117" t="str">
        <f>IF(申込画面!M5="","",申込画面!M5)</f>
        <v/>
      </c>
      <c r="G11" s="117" t="str">
        <f>IF(申込画面!N5="","",申込画面!N5)</f>
        <v/>
      </c>
      <c r="H11" s="117" t="str">
        <f>IF(申込画面!O5="","",申込画面!O5)</f>
        <v/>
      </c>
      <c r="I11" s="59" t="str">
        <f>IF(申込画面!P5="","",申込画面!P5)</f>
        <v/>
      </c>
      <c r="J11" s="116" t="str">
        <f>IF(申込画面!Q5="","",申込画面!Q5)</f>
        <v/>
      </c>
      <c r="K11" s="116" t="str">
        <f>IF(申込画面!R5="","",申込画面!R5)</f>
        <v/>
      </c>
      <c r="L11" s="116" t="str">
        <f>IF(申込画面!S5="","",申込画面!S5)</f>
        <v/>
      </c>
      <c r="M11" s="42" t="str">
        <f>IF(使用願!$I$3="","",IF(申込画面!U5="","",申込画面!U5))</f>
        <v/>
      </c>
      <c r="N11" s="42" t="str">
        <f>IF(使用願!$I$3="","",IF(使用願!$I$3="","",申込画面!V5))</f>
        <v/>
      </c>
      <c r="O11" s="42"/>
    </row>
    <row r="12" spans="1:15" ht="32.25" customHeight="1">
      <c r="A12" s="41">
        <v>3</v>
      </c>
      <c r="B12" s="59" t="str">
        <f>IF(申込画面!I6="","",申込画面!I6)</f>
        <v/>
      </c>
      <c r="C12" s="136" t="str">
        <f>IF(申込画面!J6="","",申込画面!J6)</f>
        <v/>
      </c>
      <c r="D12" s="136" t="str">
        <f>IF(申込画面!K6="","",申込画面!K6)</f>
        <v/>
      </c>
      <c r="E12" s="136" t="str">
        <f>IF(申込画面!L6="","",申込画面!L6)</f>
        <v/>
      </c>
      <c r="F12" s="117" t="str">
        <f>IF(申込画面!M6="","",申込画面!M6)</f>
        <v/>
      </c>
      <c r="G12" s="117" t="str">
        <f>IF(申込画面!N6="","",申込画面!N6)</f>
        <v/>
      </c>
      <c r="H12" s="117" t="str">
        <f>IF(申込画面!O6="","",申込画面!O6)</f>
        <v/>
      </c>
      <c r="I12" s="59" t="str">
        <f>IF(申込画面!P6="","",申込画面!P6)</f>
        <v/>
      </c>
      <c r="J12" s="116" t="str">
        <f>IF(申込画面!Q6="","",申込画面!Q6)</f>
        <v/>
      </c>
      <c r="K12" s="116" t="str">
        <f>IF(申込画面!R6="","",申込画面!R6)</f>
        <v/>
      </c>
      <c r="L12" s="116" t="str">
        <f>IF(申込画面!S6="","",申込画面!S6)</f>
        <v/>
      </c>
      <c r="M12" s="42" t="str">
        <f>IF(使用願!$I$3="","",IF(申込画面!U6="","",申込画面!U6))</f>
        <v/>
      </c>
      <c r="N12" s="42" t="str">
        <f>IF(使用願!$I$3="","",IF(使用願!$I$3="","",申込画面!V6))</f>
        <v/>
      </c>
      <c r="O12" s="42"/>
    </row>
    <row r="13" spans="1:15" ht="32.25" customHeight="1">
      <c r="A13" s="41">
        <v>4</v>
      </c>
      <c r="B13" s="59" t="str">
        <f>IF(申込画面!I7="","",申込画面!I7)</f>
        <v/>
      </c>
      <c r="C13" s="136" t="str">
        <f>IF(申込画面!J7="","",申込画面!J7)</f>
        <v/>
      </c>
      <c r="D13" s="136" t="str">
        <f>IF(申込画面!K7="","",申込画面!K7)</f>
        <v/>
      </c>
      <c r="E13" s="136" t="str">
        <f>IF(申込画面!L7="","",申込画面!L7)</f>
        <v/>
      </c>
      <c r="F13" s="117" t="str">
        <f>IF(申込画面!M7="","",申込画面!M7)</f>
        <v/>
      </c>
      <c r="G13" s="117" t="str">
        <f>IF(申込画面!N7="","",申込画面!N7)</f>
        <v/>
      </c>
      <c r="H13" s="117" t="str">
        <f>IF(申込画面!O7="","",申込画面!O7)</f>
        <v/>
      </c>
      <c r="I13" s="59" t="str">
        <f>IF(申込画面!P7="","",申込画面!P7)</f>
        <v/>
      </c>
      <c r="J13" s="116" t="str">
        <f>IF(申込画面!Q7="","",申込画面!Q7)</f>
        <v/>
      </c>
      <c r="K13" s="116" t="str">
        <f>IF(申込画面!R7="","",申込画面!R7)</f>
        <v/>
      </c>
      <c r="L13" s="116" t="str">
        <f>IF(申込画面!S7="","",申込画面!S7)</f>
        <v/>
      </c>
      <c r="M13" s="42" t="str">
        <f>IF(使用願!$I$3="","",IF(申込画面!U7="","",申込画面!U7))</f>
        <v/>
      </c>
      <c r="N13" s="42" t="str">
        <f>IF(使用願!$I$3="","",IF(使用願!$I$3="","",申込画面!V7))</f>
        <v/>
      </c>
      <c r="O13" s="42"/>
    </row>
    <row r="14" spans="1:15" ht="32.25" customHeight="1">
      <c r="A14" s="41">
        <v>5</v>
      </c>
      <c r="B14" s="59" t="str">
        <f>IF(申込画面!I8="","",申込画面!I8)</f>
        <v/>
      </c>
      <c r="C14" s="136" t="str">
        <f>IF(申込画面!J8="","",申込画面!J8)</f>
        <v/>
      </c>
      <c r="D14" s="136" t="str">
        <f>IF(申込画面!K8="","",申込画面!K8)</f>
        <v/>
      </c>
      <c r="E14" s="136" t="str">
        <f>IF(申込画面!L8="","",申込画面!L8)</f>
        <v/>
      </c>
      <c r="F14" s="117" t="str">
        <f>IF(申込画面!M8="","",申込画面!M8)</f>
        <v/>
      </c>
      <c r="G14" s="117" t="str">
        <f>IF(申込画面!N8="","",申込画面!N8)</f>
        <v/>
      </c>
      <c r="H14" s="117" t="str">
        <f>IF(申込画面!O8="","",申込画面!O8)</f>
        <v/>
      </c>
      <c r="I14" s="59" t="str">
        <f>IF(申込画面!P8="","",申込画面!P8)</f>
        <v/>
      </c>
      <c r="J14" s="116" t="str">
        <f>IF(申込画面!Q8="","",申込画面!Q8)</f>
        <v/>
      </c>
      <c r="K14" s="116" t="str">
        <f>IF(申込画面!R8="","",申込画面!R8)</f>
        <v/>
      </c>
      <c r="L14" s="116" t="str">
        <f>IF(申込画面!S8="","",申込画面!S8)</f>
        <v/>
      </c>
      <c r="M14" s="42" t="str">
        <f>IF(使用願!$I$3="","",IF(申込画面!U8="","",申込画面!U8))</f>
        <v/>
      </c>
      <c r="N14" s="42" t="str">
        <f>IF(使用願!$I$3="","",IF(使用願!$I$3="","",申込画面!V8))</f>
        <v/>
      </c>
      <c r="O14" s="42"/>
    </row>
    <row r="15" spans="1:15" ht="32.25" customHeight="1">
      <c r="A15" s="41">
        <v>6</v>
      </c>
      <c r="B15" s="59" t="str">
        <f>IF(申込画面!I9="","",申込画面!I9)</f>
        <v/>
      </c>
      <c r="C15" s="136" t="str">
        <f>IF(申込画面!J9="","",申込画面!J9)</f>
        <v/>
      </c>
      <c r="D15" s="136" t="str">
        <f>IF(申込画面!K9="","",申込画面!K9)</f>
        <v/>
      </c>
      <c r="E15" s="136" t="str">
        <f>IF(申込画面!L9="","",申込画面!L9)</f>
        <v/>
      </c>
      <c r="F15" s="117" t="str">
        <f>IF(申込画面!M9="","",申込画面!M9)</f>
        <v/>
      </c>
      <c r="G15" s="117" t="str">
        <f>IF(申込画面!N9="","",申込画面!N9)</f>
        <v/>
      </c>
      <c r="H15" s="117" t="str">
        <f>IF(申込画面!O9="","",申込画面!O9)</f>
        <v/>
      </c>
      <c r="I15" s="59" t="str">
        <f>IF(申込画面!P9="","",申込画面!P9)</f>
        <v/>
      </c>
      <c r="J15" s="116" t="str">
        <f>IF(申込画面!Q9="","",申込画面!Q9)</f>
        <v/>
      </c>
      <c r="K15" s="116" t="str">
        <f>IF(申込画面!R9="","",申込画面!R9)</f>
        <v/>
      </c>
      <c r="L15" s="116" t="str">
        <f>IF(申込画面!S9="","",申込画面!S9)</f>
        <v/>
      </c>
      <c r="M15" s="42" t="str">
        <f>IF(使用願!$I$3="","",IF(申込画面!U9="","",申込画面!U9))</f>
        <v/>
      </c>
      <c r="N15" s="42" t="str">
        <f>IF(使用願!$I$3="","",IF(使用願!$I$3="","",申込画面!V9))</f>
        <v/>
      </c>
      <c r="O15" s="42"/>
    </row>
    <row r="16" spans="1:15" ht="32.25" customHeight="1">
      <c r="A16" s="41">
        <v>7</v>
      </c>
      <c r="B16" s="59" t="str">
        <f>IF(申込画面!I10="","",申込画面!I10)</f>
        <v/>
      </c>
      <c r="C16" s="136" t="str">
        <f>IF(申込画面!J10="","",申込画面!J10)</f>
        <v/>
      </c>
      <c r="D16" s="136" t="str">
        <f>IF(申込画面!K10="","",申込画面!K10)</f>
        <v/>
      </c>
      <c r="E16" s="136" t="str">
        <f>IF(申込画面!L10="","",申込画面!L10)</f>
        <v/>
      </c>
      <c r="F16" s="117" t="str">
        <f>IF(申込画面!M10="","",申込画面!M10)</f>
        <v/>
      </c>
      <c r="G16" s="117" t="str">
        <f>IF(申込画面!N10="","",申込画面!N10)</f>
        <v/>
      </c>
      <c r="H16" s="117" t="str">
        <f>IF(申込画面!O10="","",申込画面!O10)</f>
        <v/>
      </c>
      <c r="I16" s="59" t="str">
        <f>IF(申込画面!P10="","",申込画面!P10)</f>
        <v/>
      </c>
      <c r="J16" s="116" t="str">
        <f>IF(申込画面!Q10="","",申込画面!Q10)</f>
        <v/>
      </c>
      <c r="K16" s="116" t="str">
        <f>IF(申込画面!R10="","",申込画面!R10)</f>
        <v/>
      </c>
      <c r="L16" s="116" t="str">
        <f>IF(申込画面!S10="","",申込画面!S10)</f>
        <v/>
      </c>
      <c r="M16" s="42" t="str">
        <f>IF(使用願!$I$3="","",IF(申込画面!U10="","",申込画面!U10))</f>
        <v/>
      </c>
      <c r="N16" s="42" t="str">
        <f>IF(使用願!$I$3="","",IF(使用願!$I$3="","",申込画面!V10))</f>
        <v/>
      </c>
      <c r="O16" s="42"/>
    </row>
    <row r="17" spans="1:15" ht="32.25" customHeight="1">
      <c r="A17" s="41">
        <v>8</v>
      </c>
      <c r="B17" s="59" t="str">
        <f>IF(申込画面!I11="","",申込画面!I11)</f>
        <v/>
      </c>
      <c r="C17" s="136" t="str">
        <f>IF(申込画面!J11="","",申込画面!J11)</f>
        <v/>
      </c>
      <c r="D17" s="136" t="str">
        <f>IF(申込画面!K11="","",申込画面!K11)</f>
        <v/>
      </c>
      <c r="E17" s="136" t="str">
        <f>IF(申込画面!L11="","",申込画面!L11)</f>
        <v/>
      </c>
      <c r="F17" s="117" t="str">
        <f>IF(申込画面!M11="","",申込画面!M11)</f>
        <v/>
      </c>
      <c r="G17" s="117" t="str">
        <f>IF(申込画面!N11="","",申込画面!N11)</f>
        <v/>
      </c>
      <c r="H17" s="117" t="str">
        <f>IF(申込画面!O11="","",申込画面!O11)</f>
        <v/>
      </c>
      <c r="I17" s="59" t="str">
        <f>IF(申込画面!P11="","",申込画面!P11)</f>
        <v/>
      </c>
      <c r="J17" s="116" t="str">
        <f>IF(申込画面!Q11="","",申込画面!Q11)</f>
        <v/>
      </c>
      <c r="K17" s="116" t="str">
        <f>IF(申込画面!R11="","",申込画面!R11)</f>
        <v/>
      </c>
      <c r="L17" s="116" t="str">
        <f>IF(申込画面!S11="","",申込画面!S11)</f>
        <v/>
      </c>
      <c r="M17" s="42" t="str">
        <f>IF(使用願!$I$3="","",IF(申込画面!U11="","",申込画面!U11))</f>
        <v/>
      </c>
      <c r="N17" s="42" t="str">
        <f>IF(使用願!$I$3="","",IF(使用願!$I$3="","",申込画面!V11))</f>
        <v/>
      </c>
      <c r="O17" s="42"/>
    </row>
    <row r="18" spans="1:15" ht="32.25" customHeight="1">
      <c r="A18" s="41">
        <v>9</v>
      </c>
      <c r="B18" s="59" t="str">
        <f>IF(申込画面!I12="","",申込画面!I12)</f>
        <v/>
      </c>
      <c r="C18" s="136" t="str">
        <f>IF(申込画面!J12="","",申込画面!J12)</f>
        <v/>
      </c>
      <c r="D18" s="136" t="str">
        <f>IF(申込画面!K12="","",申込画面!K12)</f>
        <v/>
      </c>
      <c r="E18" s="136" t="str">
        <f>IF(申込画面!L12="","",申込画面!L12)</f>
        <v/>
      </c>
      <c r="F18" s="117" t="str">
        <f>IF(申込画面!M12="","",申込画面!M12)</f>
        <v/>
      </c>
      <c r="G18" s="117" t="str">
        <f>IF(申込画面!N12="","",申込画面!N12)</f>
        <v/>
      </c>
      <c r="H18" s="117" t="str">
        <f>IF(申込画面!O12="","",申込画面!O12)</f>
        <v/>
      </c>
      <c r="I18" s="59" t="str">
        <f>IF(申込画面!P12="","",申込画面!P12)</f>
        <v/>
      </c>
      <c r="J18" s="116" t="str">
        <f>IF(申込画面!Q12="","",申込画面!Q12)</f>
        <v/>
      </c>
      <c r="K18" s="116" t="str">
        <f>IF(申込画面!R12="","",申込画面!R12)</f>
        <v/>
      </c>
      <c r="L18" s="116" t="str">
        <f>IF(申込画面!S12="","",申込画面!S12)</f>
        <v/>
      </c>
      <c r="M18" s="42" t="str">
        <f>IF(使用願!$I$3="","",IF(申込画面!U12="","",申込画面!U12))</f>
        <v/>
      </c>
      <c r="N18" s="42" t="str">
        <f>IF(使用願!$I$3="","",IF(使用願!$I$3="","",申込画面!V12))</f>
        <v/>
      </c>
      <c r="O18" s="42"/>
    </row>
    <row r="19" spans="1:15" ht="32.25" customHeight="1">
      <c r="A19" s="41">
        <v>10</v>
      </c>
      <c r="B19" s="59" t="str">
        <f>IF(申込画面!I13="","",申込画面!I13)</f>
        <v/>
      </c>
      <c r="C19" s="136" t="str">
        <f>IF(申込画面!J13="","",申込画面!J13)</f>
        <v/>
      </c>
      <c r="D19" s="136" t="str">
        <f>IF(申込画面!K13="","",申込画面!K13)</f>
        <v/>
      </c>
      <c r="E19" s="136" t="str">
        <f>IF(申込画面!L13="","",申込画面!L13)</f>
        <v/>
      </c>
      <c r="F19" s="117" t="str">
        <f>IF(申込画面!M13="","",申込画面!M13)</f>
        <v/>
      </c>
      <c r="G19" s="117" t="str">
        <f>IF(申込画面!N13="","",申込画面!N13)</f>
        <v/>
      </c>
      <c r="H19" s="117" t="str">
        <f>IF(申込画面!O13="","",申込画面!O13)</f>
        <v/>
      </c>
      <c r="I19" s="59" t="str">
        <f>IF(申込画面!P13="","",申込画面!P13)</f>
        <v/>
      </c>
      <c r="J19" s="116" t="str">
        <f>IF(申込画面!Q13="","",申込画面!Q13)</f>
        <v/>
      </c>
      <c r="K19" s="116" t="str">
        <f>IF(申込画面!R13="","",申込画面!R13)</f>
        <v/>
      </c>
      <c r="L19" s="116" t="str">
        <f>IF(申込画面!S13="","",申込画面!S13)</f>
        <v/>
      </c>
      <c r="M19" s="42" t="str">
        <f>IF(使用願!$I$3="","",IF(申込画面!U13="","",申込画面!U13))</f>
        <v/>
      </c>
      <c r="N19" s="42" t="str">
        <f>IF(使用願!$I$3="","",IF(使用願!$I$3="","",申込画面!V13))</f>
        <v/>
      </c>
      <c r="O19" s="42"/>
    </row>
    <row r="20" spans="1:15" ht="32.25" customHeight="1">
      <c r="A20" s="41">
        <v>11</v>
      </c>
      <c r="B20" s="59" t="str">
        <f>IF(申込画面!I14="","",申込画面!I14)</f>
        <v/>
      </c>
      <c r="C20" s="136" t="str">
        <f>IF(申込画面!J14="","",申込画面!J14)</f>
        <v/>
      </c>
      <c r="D20" s="136" t="str">
        <f>IF(申込画面!K14="","",申込画面!K14)</f>
        <v/>
      </c>
      <c r="E20" s="136" t="str">
        <f>IF(申込画面!L14="","",申込画面!L14)</f>
        <v/>
      </c>
      <c r="F20" s="117" t="str">
        <f>IF(申込画面!M14="","",申込画面!M14)</f>
        <v/>
      </c>
      <c r="G20" s="117" t="str">
        <f>IF(申込画面!N14="","",申込画面!N14)</f>
        <v/>
      </c>
      <c r="H20" s="117" t="str">
        <f>IF(申込画面!O14="","",申込画面!O14)</f>
        <v/>
      </c>
      <c r="I20" s="59" t="str">
        <f>IF(申込画面!P14="","",申込画面!P14)</f>
        <v/>
      </c>
      <c r="J20" s="116" t="str">
        <f>IF(申込画面!Q14="","",申込画面!Q14)</f>
        <v/>
      </c>
      <c r="K20" s="116" t="str">
        <f>IF(申込画面!R14="","",申込画面!R14)</f>
        <v/>
      </c>
      <c r="L20" s="116" t="str">
        <f>IF(申込画面!S14="","",申込画面!S14)</f>
        <v/>
      </c>
      <c r="M20" s="42" t="str">
        <f>IF(使用願!$I$3="","",IF(申込画面!U14="","",申込画面!U14))</f>
        <v/>
      </c>
      <c r="N20" s="42" t="str">
        <f>IF(使用願!$I$3="","",IF(使用願!$I$3="","",申込画面!V14))</f>
        <v/>
      </c>
      <c r="O20" s="42"/>
    </row>
    <row r="21" spans="1:15" ht="32.25" customHeight="1">
      <c r="A21" s="41">
        <v>12</v>
      </c>
      <c r="B21" s="59" t="str">
        <f>IF(申込画面!I15="","",申込画面!I15)</f>
        <v/>
      </c>
      <c r="C21" s="136" t="str">
        <f>IF(申込画面!J15="","",申込画面!J15)</f>
        <v/>
      </c>
      <c r="D21" s="136" t="str">
        <f>IF(申込画面!K15="","",申込画面!K15)</f>
        <v/>
      </c>
      <c r="E21" s="136" t="str">
        <f>IF(申込画面!L15="","",申込画面!L15)</f>
        <v/>
      </c>
      <c r="F21" s="117" t="str">
        <f>IF(申込画面!M15="","",申込画面!M15)</f>
        <v/>
      </c>
      <c r="G21" s="117" t="str">
        <f>IF(申込画面!N15="","",申込画面!N15)</f>
        <v/>
      </c>
      <c r="H21" s="117" t="str">
        <f>IF(申込画面!O15="","",申込画面!O15)</f>
        <v/>
      </c>
      <c r="I21" s="59" t="str">
        <f>IF(申込画面!P15="","",申込画面!P15)</f>
        <v/>
      </c>
      <c r="J21" s="116" t="str">
        <f>IF(申込画面!Q15="","",申込画面!Q15)</f>
        <v/>
      </c>
      <c r="K21" s="116" t="str">
        <f>IF(申込画面!R15="","",申込画面!R15)</f>
        <v/>
      </c>
      <c r="L21" s="116" t="str">
        <f>IF(申込画面!S15="","",申込画面!S15)</f>
        <v/>
      </c>
      <c r="M21" s="42" t="str">
        <f>IF(使用願!$I$3="","",IF(申込画面!U15="","",申込画面!U15))</f>
        <v/>
      </c>
      <c r="N21" s="42" t="str">
        <f>IF(使用願!$I$3="","",IF(使用願!$I$3="","",申込画面!V15))</f>
        <v/>
      </c>
      <c r="O21" s="42"/>
    </row>
    <row r="22" spans="1:15" ht="32.25" customHeight="1">
      <c r="A22" s="41">
        <v>13</v>
      </c>
      <c r="B22" s="59" t="str">
        <f>IF(申込画面!I16="","",申込画面!I16)</f>
        <v/>
      </c>
      <c r="C22" s="136" t="str">
        <f>IF(申込画面!J16="","",申込画面!J16)</f>
        <v/>
      </c>
      <c r="D22" s="136" t="str">
        <f>IF(申込画面!K16="","",申込画面!K16)</f>
        <v/>
      </c>
      <c r="E22" s="136" t="str">
        <f>IF(申込画面!L16="","",申込画面!L16)</f>
        <v/>
      </c>
      <c r="F22" s="117" t="str">
        <f>IF(申込画面!M16="","",申込画面!M16)</f>
        <v/>
      </c>
      <c r="G22" s="117" t="str">
        <f>IF(申込画面!N16="","",申込画面!N16)</f>
        <v/>
      </c>
      <c r="H22" s="117" t="str">
        <f>IF(申込画面!O16="","",申込画面!O16)</f>
        <v/>
      </c>
      <c r="I22" s="59" t="str">
        <f>IF(申込画面!P16="","",申込画面!P16)</f>
        <v/>
      </c>
      <c r="J22" s="116" t="str">
        <f>IF(申込画面!Q16="","",申込画面!Q16)</f>
        <v/>
      </c>
      <c r="K22" s="116" t="str">
        <f>IF(申込画面!R16="","",申込画面!R16)</f>
        <v/>
      </c>
      <c r="L22" s="116" t="str">
        <f>IF(申込画面!S16="","",申込画面!S16)</f>
        <v/>
      </c>
      <c r="M22" s="42" t="str">
        <f>IF(使用願!$I$3="","",IF(申込画面!U16="","",申込画面!U16))</f>
        <v/>
      </c>
      <c r="N22" s="42" t="str">
        <f>IF(使用願!$I$3="","",IF(使用願!$I$3="","",申込画面!V16))</f>
        <v/>
      </c>
      <c r="O22" s="42"/>
    </row>
    <row r="23" spans="1:15" ht="32.25" customHeight="1">
      <c r="A23" s="41">
        <v>14</v>
      </c>
      <c r="B23" s="59" t="str">
        <f>IF(申込画面!I17="","",申込画面!I17)</f>
        <v/>
      </c>
      <c r="C23" s="136" t="str">
        <f>IF(申込画面!J17="","",申込画面!J17)</f>
        <v/>
      </c>
      <c r="D23" s="136" t="str">
        <f>IF(申込画面!K17="","",申込画面!K17)</f>
        <v/>
      </c>
      <c r="E23" s="136" t="str">
        <f>IF(申込画面!L17="","",申込画面!L17)</f>
        <v/>
      </c>
      <c r="F23" s="117" t="str">
        <f>IF(申込画面!M17="","",申込画面!M17)</f>
        <v/>
      </c>
      <c r="G23" s="117" t="str">
        <f>IF(申込画面!N17="","",申込画面!N17)</f>
        <v/>
      </c>
      <c r="H23" s="117" t="str">
        <f>IF(申込画面!O17="","",申込画面!O17)</f>
        <v/>
      </c>
      <c r="I23" s="59" t="str">
        <f>IF(申込画面!P17="","",申込画面!P17)</f>
        <v/>
      </c>
      <c r="J23" s="116" t="str">
        <f>IF(申込画面!Q17="","",申込画面!Q17)</f>
        <v/>
      </c>
      <c r="K23" s="116" t="str">
        <f>IF(申込画面!R17="","",申込画面!R17)</f>
        <v/>
      </c>
      <c r="L23" s="116" t="str">
        <f>IF(申込画面!S17="","",申込画面!S17)</f>
        <v/>
      </c>
      <c r="M23" s="42" t="str">
        <f>IF(使用願!$I$3="","",IF(申込画面!U17="","",申込画面!U17))</f>
        <v/>
      </c>
      <c r="N23" s="42" t="str">
        <f>IF(使用願!$I$3="","",IF(使用願!$I$3="","",申込画面!V17))</f>
        <v/>
      </c>
      <c r="O23" s="42"/>
    </row>
    <row r="24" spans="1:15" ht="32.25" customHeight="1">
      <c r="A24" s="41">
        <v>15</v>
      </c>
      <c r="B24" s="59" t="str">
        <f>IF(申込画面!I18="","",申込画面!I18)</f>
        <v/>
      </c>
      <c r="C24" s="136" t="str">
        <f>IF(申込画面!J18="","",申込画面!J18)</f>
        <v/>
      </c>
      <c r="D24" s="136" t="str">
        <f>IF(申込画面!K18="","",申込画面!K18)</f>
        <v/>
      </c>
      <c r="E24" s="136" t="str">
        <f>IF(申込画面!L18="","",申込画面!L18)</f>
        <v/>
      </c>
      <c r="F24" s="117" t="str">
        <f>IF(申込画面!M18="","",申込画面!M18)</f>
        <v/>
      </c>
      <c r="G24" s="117" t="str">
        <f>IF(申込画面!N18="","",申込画面!N18)</f>
        <v/>
      </c>
      <c r="H24" s="117" t="str">
        <f>IF(申込画面!O18="","",申込画面!O18)</f>
        <v/>
      </c>
      <c r="I24" s="59" t="str">
        <f>IF(申込画面!P18="","",申込画面!P18)</f>
        <v/>
      </c>
      <c r="J24" s="116" t="str">
        <f>IF(申込画面!Q18="","",申込画面!Q18)</f>
        <v/>
      </c>
      <c r="K24" s="116" t="str">
        <f>IF(申込画面!R18="","",申込画面!R18)</f>
        <v/>
      </c>
      <c r="L24" s="116" t="str">
        <f>IF(申込画面!S18="","",申込画面!S18)</f>
        <v/>
      </c>
      <c r="M24" s="42" t="str">
        <f>IF(使用願!$I$3="","",IF(申込画面!U18="","",申込画面!U18))</f>
        <v/>
      </c>
      <c r="N24" s="42" t="str">
        <f>IF(使用願!$I$3="","",IF(使用願!$I$3="","",申込画面!V18))</f>
        <v/>
      </c>
      <c r="O24" s="42"/>
    </row>
    <row r="25" spans="1:15" ht="32.25" customHeight="1">
      <c r="A25" s="41">
        <v>16</v>
      </c>
      <c r="B25" s="59" t="str">
        <f>IF(申込画面!I19="","",申込画面!I19)</f>
        <v/>
      </c>
      <c r="C25" s="136" t="str">
        <f>IF(申込画面!J19="","",申込画面!J19)</f>
        <v/>
      </c>
      <c r="D25" s="136" t="str">
        <f>IF(申込画面!K19="","",申込画面!K19)</f>
        <v/>
      </c>
      <c r="E25" s="136" t="str">
        <f>IF(申込画面!L19="","",申込画面!L19)</f>
        <v/>
      </c>
      <c r="F25" s="117" t="str">
        <f>IF(申込画面!M19="","",申込画面!M19)</f>
        <v/>
      </c>
      <c r="G25" s="117" t="str">
        <f>IF(申込画面!N19="","",申込画面!N19)</f>
        <v/>
      </c>
      <c r="H25" s="117" t="str">
        <f>IF(申込画面!O19="","",申込画面!O19)</f>
        <v/>
      </c>
      <c r="I25" s="59" t="str">
        <f>IF(申込画面!P19="","",申込画面!P19)</f>
        <v/>
      </c>
      <c r="J25" s="116" t="str">
        <f>IF(申込画面!Q19="","",申込画面!Q19)</f>
        <v/>
      </c>
      <c r="K25" s="116" t="str">
        <f>IF(申込画面!R19="","",申込画面!R19)</f>
        <v/>
      </c>
      <c r="L25" s="116" t="str">
        <f>IF(申込画面!S19="","",申込画面!S19)</f>
        <v/>
      </c>
      <c r="M25" s="42" t="str">
        <f>IF(使用願!$I$3="","",IF(申込画面!U19="","",申込画面!U19))</f>
        <v/>
      </c>
      <c r="N25" s="42" t="str">
        <f>IF(使用願!$I$3="","",IF(使用願!$I$3="","",申込画面!V19))</f>
        <v/>
      </c>
      <c r="O25" s="42"/>
    </row>
    <row r="26" spans="1:15" ht="32.25" customHeight="1">
      <c r="A26" s="41">
        <v>17</v>
      </c>
      <c r="B26" s="59" t="str">
        <f>IF(申込画面!I20="","",申込画面!I20)</f>
        <v/>
      </c>
      <c r="C26" s="136" t="str">
        <f>IF(申込画面!J20="","",申込画面!J20)</f>
        <v/>
      </c>
      <c r="D26" s="136" t="str">
        <f>IF(申込画面!K20="","",申込画面!K20)</f>
        <v/>
      </c>
      <c r="E26" s="136" t="str">
        <f>IF(申込画面!L20="","",申込画面!L20)</f>
        <v/>
      </c>
      <c r="F26" s="117" t="str">
        <f>IF(申込画面!M20="","",申込画面!M20)</f>
        <v/>
      </c>
      <c r="G26" s="117" t="str">
        <f>IF(申込画面!N20="","",申込画面!N20)</f>
        <v/>
      </c>
      <c r="H26" s="117" t="str">
        <f>IF(申込画面!O20="","",申込画面!O20)</f>
        <v/>
      </c>
      <c r="I26" s="59" t="str">
        <f>IF(申込画面!P20="","",申込画面!P20)</f>
        <v/>
      </c>
      <c r="J26" s="116" t="str">
        <f>IF(申込画面!Q20="","",申込画面!Q20)</f>
        <v/>
      </c>
      <c r="K26" s="116" t="str">
        <f>IF(申込画面!R20="","",申込画面!R20)</f>
        <v/>
      </c>
      <c r="L26" s="116" t="str">
        <f>IF(申込画面!S20="","",申込画面!S20)</f>
        <v/>
      </c>
      <c r="M26" s="42" t="str">
        <f>IF(使用願!$I$3="","",IF(申込画面!U20="","",申込画面!U20))</f>
        <v/>
      </c>
      <c r="N26" s="42" t="str">
        <f>IF(使用願!$I$3="","",IF(使用願!$I$3="","",申込画面!V20))</f>
        <v/>
      </c>
      <c r="O26" s="42"/>
    </row>
    <row r="27" spans="1:15" ht="32.25" customHeight="1">
      <c r="A27" s="41">
        <v>18</v>
      </c>
      <c r="B27" s="59" t="str">
        <f>IF(申込画面!I21="","",申込画面!I21)</f>
        <v/>
      </c>
      <c r="C27" s="136" t="str">
        <f>IF(申込画面!J21="","",申込画面!J21)</f>
        <v/>
      </c>
      <c r="D27" s="136" t="str">
        <f>IF(申込画面!K21="","",申込画面!K21)</f>
        <v/>
      </c>
      <c r="E27" s="136" t="str">
        <f>IF(申込画面!L21="","",申込画面!L21)</f>
        <v/>
      </c>
      <c r="F27" s="117" t="str">
        <f>IF(申込画面!M21="","",申込画面!M21)</f>
        <v/>
      </c>
      <c r="G27" s="117" t="str">
        <f>IF(申込画面!N21="","",申込画面!N21)</f>
        <v/>
      </c>
      <c r="H27" s="117" t="str">
        <f>IF(申込画面!O21="","",申込画面!O21)</f>
        <v/>
      </c>
      <c r="I27" s="59" t="str">
        <f>IF(申込画面!P21="","",申込画面!P21)</f>
        <v/>
      </c>
      <c r="J27" s="116" t="str">
        <f>IF(申込画面!Q21="","",申込画面!Q21)</f>
        <v/>
      </c>
      <c r="K27" s="116" t="str">
        <f>IF(申込画面!R21="","",申込画面!R21)</f>
        <v/>
      </c>
      <c r="L27" s="116" t="str">
        <f>IF(申込画面!S21="","",申込画面!S21)</f>
        <v/>
      </c>
      <c r="M27" s="42" t="str">
        <f>IF(使用願!$I$3="","",IF(申込画面!U21="","",申込画面!U21))</f>
        <v/>
      </c>
      <c r="N27" s="42" t="str">
        <f>IF(使用願!$I$3="","",IF(使用願!$I$3="","",申込画面!V21))</f>
        <v/>
      </c>
      <c r="O27" s="42"/>
    </row>
    <row r="28" spans="1:15" ht="32.25" customHeight="1">
      <c r="A28" s="41">
        <v>19</v>
      </c>
      <c r="B28" s="59" t="str">
        <f>IF(申込画面!I22="","",申込画面!I22)</f>
        <v/>
      </c>
      <c r="C28" s="136" t="str">
        <f>IF(申込画面!J22="","",申込画面!J22)</f>
        <v/>
      </c>
      <c r="D28" s="136" t="str">
        <f>IF(申込画面!K22="","",申込画面!K22)</f>
        <v/>
      </c>
      <c r="E28" s="136" t="str">
        <f>IF(申込画面!L22="","",申込画面!L22)</f>
        <v/>
      </c>
      <c r="F28" s="117" t="str">
        <f>IF(申込画面!M22="","",申込画面!M22)</f>
        <v/>
      </c>
      <c r="G28" s="117" t="str">
        <f>IF(申込画面!N22="","",申込画面!N22)</f>
        <v/>
      </c>
      <c r="H28" s="117" t="str">
        <f>IF(申込画面!O22="","",申込画面!O22)</f>
        <v/>
      </c>
      <c r="I28" s="59" t="str">
        <f>IF(申込画面!P22="","",申込画面!P22)</f>
        <v/>
      </c>
      <c r="J28" s="116" t="str">
        <f>IF(申込画面!Q22="","",申込画面!Q22)</f>
        <v/>
      </c>
      <c r="K28" s="116" t="str">
        <f>IF(申込画面!R22="","",申込画面!R22)</f>
        <v/>
      </c>
      <c r="L28" s="116" t="str">
        <f>IF(申込画面!S22="","",申込画面!S22)</f>
        <v/>
      </c>
      <c r="M28" s="42" t="str">
        <f>IF(使用願!$I$3="","",IF(申込画面!U22="","",申込画面!U22))</f>
        <v/>
      </c>
      <c r="N28" s="42" t="str">
        <f>IF(使用願!$I$3="","",IF(使用願!$I$3="","",申込画面!V22))</f>
        <v/>
      </c>
      <c r="O28" s="42"/>
    </row>
    <row r="29" spans="1:15" ht="32.25" customHeight="1" thickBot="1">
      <c r="A29" s="41">
        <v>20</v>
      </c>
      <c r="B29" s="59" t="str">
        <f>IF(申込画面!I23="","",申込画面!I23)</f>
        <v/>
      </c>
      <c r="C29" s="136" t="str">
        <f>IF(申込画面!J23="","",申込画面!J23)</f>
        <v/>
      </c>
      <c r="D29" s="136" t="str">
        <f>IF(申込画面!K23="","",申込画面!K23)</f>
        <v/>
      </c>
      <c r="E29" s="136" t="str">
        <f>IF(申込画面!L23="","",申込画面!L23)</f>
        <v/>
      </c>
      <c r="F29" s="117" t="str">
        <f>IF(申込画面!M23="","",申込画面!M23)</f>
        <v/>
      </c>
      <c r="G29" s="117" t="str">
        <f>IF(申込画面!N23="","",申込画面!N23)</f>
        <v/>
      </c>
      <c r="H29" s="117" t="str">
        <f>IF(申込画面!O23="","",申込画面!O23)</f>
        <v/>
      </c>
      <c r="I29" s="59" t="str">
        <f>IF(申込画面!P23="","",申込画面!P23)</f>
        <v/>
      </c>
      <c r="J29" s="116" t="str">
        <f>IF(申込画面!Q23="","",申込画面!Q23)</f>
        <v/>
      </c>
      <c r="K29" s="116" t="str">
        <f>IF(申込画面!R23="","",申込画面!R23)</f>
        <v/>
      </c>
      <c r="L29" s="116" t="str">
        <f>IF(申込画面!S23="","",申込画面!S23)</f>
        <v/>
      </c>
      <c r="M29" s="42" t="str">
        <f>IF(使用願!$I$3="","",IF(申込画面!U23="","",申込画面!U23))</f>
        <v/>
      </c>
      <c r="N29" s="42" t="str">
        <f>IF(使用願!$I$3="","",IF(使用願!$I$3="","",申込画面!V23))</f>
        <v/>
      </c>
      <c r="O29" s="42"/>
    </row>
    <row r="30" spans="1:15" ht="19.5" customHeight="1" thickBot="1">
      <c r="A30" s="111" t="s">
        <v>6</v>
      </c>
      <c r="B30" s="112"/>
      <c r="C30" s="45"/>
      <c r="D30" s="113"/>
      <c r="E30" s="113"/>
      <c r="F30" s="113"/>
      <c r="G30" s="113"/>
      <c r="H30" s="113"/>
      <c r="I30" s="113"/>
      <c r="J30" s="43"/>
      <c r="K30" s="43"/>
      <c r="L30" s="44" t="str">
        <f>IF(D30="","",CEILING((K30-J30)*24,1))</f>
        <v/>
      </c>
      <c r="M30" s="44"/>
      <c r="N30" s="45">
        <f>SUM(N10:N29)</f>
        <v>0</v>
      </c>
      <c r="O30" s="45"/>
    </row>
    <row r="31" spans="1:15">
      <c r="A31" s="46"/>
      <c r="B31" s="46"/>
      <c r="C31" s="49"/>
      <c r="D31" s="46"/>
      <c r="E31" s="46"/>
      <c r="F31" s="46"/>
      <c r="G31" s="46"/>
      <c r="H31" s="46"/>
      <c r="I31" s="46"/>
      <c r="J31" s="47"/>
      <c r="K31" s="47"/>
      <c r="L31" s="48" t="str">
        <f>IF(D31="","",CEILING((K31-J31)*24,1))</f>
        <v/>
      </c>
      <c r="M31" s="48"/>
      <c r="N31" s="49"/>
      <c r="O31" s="49"/>
    </row>
    <row r="32" spans="1:15">
      <c r="A32" s="49"/>
      <c r="B32" s="46"/>
      <c r="C32" s="49"/>
      <c r="D32" s="49"/>
      <c r="E32" s="49"/>
      <c r="F32" s="46"/>
      <c r="G32" s="46"/>
      <c r="H32" s="46"/>
      <c r="I32" s="49"/>
      <c r="J32" s="49"/>
      <c r="K32" s="49"/>
      <c r="L32" s="49"/>
      <c r="M32" s="49"/>
      <c r="N32" s="49"/>
      <c r="O32" s="49"/>
    </row>
    <row r="33" spans="1:15">
      <c r="C33" s="51"/>
      <c r="J33" s="51"/>
      <c r="K33" s="51"/>
      <c r="L33" s="51"/>
      <c r="M33" s="51"/>
      <c r="N33" s="51"/>
      <c r="O33" s="51"/>
    </row>
    <row r="34" spans="1:15">
      <c r="C34" s="49"/>
      <c r="J34" s="52"/>
      <c r="K34" s="49"/>
      <c r="L34" s="49"/>
      <c r="M34" s="49"/>
      <c r="N34" s="49"/>
      <c r="O34" s="49"/>
    </row>
    <row r="35" spans="1:15">
      <c r="C35" s="49"/>
      <c r="J35" s="51"/>
      <c r="K35" s="51"/>
      <c r="L35" s="49"/>
      <c r="M35" s="49"/>
      <c r="N35" s="49"/>
      <c r="O35" s="49"/>
    </row>
    <row r="36" spans="1:15">
      <c r="C36" s="54"/>
      <c r="J36" s="53"/>
      <c r="K36" s="49"/>
      <c r="L36" s="49"/>
      <c r="M36" s="49"/>
      <c r="N36" s="54"/>
      <c r="O36" s="54"/>
    </row>
    <row r="37" spans="1:15">
      <c r="A37" s="49"/>
      <c r="B37" s="55"/>
      <c r="C37" s="58"/>
      <c r="D37" s="56"/>
      <c r="E37" s="56"/>
      <c r="F37" s="118"/>
      <c r="G37" s="118"/>
      <c r="H37" s="118"/>
      <c r="I37" s="56"/>
      <c r="J37" s="57"/>
      <c r="K37" s="57"/>
      <c r="L37" s="48"/>
      <c r="M37" s="48"/>
      <c r="N37" s="58"/>
      <c r="O37" s="58"/>
    </row>
    <row r="38" spans="1:15">
      <c r="A38" s="49"/>
      <c r="B38" s="55"/>
      <c r="C38" s="58"/>
      <c r="D38" s="56"/>
      <c r="E38" s="56"/>
      <c r="F38" s="118"/>
      <c r="G38" s="118"/>
      <c r="H38" s="118"/>
      <c r="I38" s="56"/>
      <c r="J38" s="57"/>
      <c r="K38" s="57"/>
      <c r="L38" s="48"/>
      <c r="M38" s="48"/>
      <c r="N38" s="58"/>
      <c r="O38" s="58"/>
    </row>
    <row r="39" spans="1:15">
      <c r="A39" s="49"/>
      <c r="B39" s="55"/>
      <c r="C39" s="58"/>
      <c r="D39" s="56"/>
      <c r="E39" s="56"/>
      <c r="F39" s="118"/>
      <c r="G39" s="118"/>
      <c r="H39" s="118"/>
      <c r="I39" s="56"/>
      <c r="J39" s="57"/>
      <c r="K39" s="57"/>
      <c r="L39" s="48"/>
      <c r="M39" s="48"/>
      <c r="N39" s="58"/>
      <c r="O39" s="58"/>
    </row>
    <row r="40" spans="1:15">
      <c r="A40" s="49"/>
      <c r="B40" s="55"/>
      <c r="C40" s="58"/>
      <c r="D40" s="56"/>
      <c r="E40" s="56"/>
      <c r="F40" s="118"/>
      <c r="G40" s="118"/>
      <c r="H40" s="118"/>
      <c r="I40" s="56"/>
      <c r="J40" s="57"/>
      <c r="K40" s="57"/>
      <c r="L40" s="48"/>
      <c r="M40" s="48"/>
      <c r="N40" s="58"/>
      <c r="O40" s="58"/>
    </row>
    <row r="41" spans="1:15">
      <c r="A41" s="49"/>
      <c r="B41" s="55"/>
      <c r="C41" s="58"/>
      <c r="D41" s="56"/>
      <c r="E41" s="56"/>
      <c r="F41" s="118"/>
      <c r="G41" s="118"/>
      <c r="H41" s="118"/>
      <c r="I41" s="56"/>
      <c r="J41" s="57"/>
      <c r="K41" s="57"/>
      <c r="L41" s="48"/>
      <c r="M41" s="48"/>
      <c r="N41" s="58"/>
      <c r="O41" s="58"/>
    </row>
    <row r="42" spans="1:15">
      <c r="A42" s="49"/>
      <c r="B42" s="55"/>
      <c r="C42" s="58"/>
      <c r="D42" s="56"/>
      <c r="E42" s="56"/>
      <c r="F42" s="118"/>
      <c r="G42" s="118"/>
      <c r="H42" s="118"/>
      <c r="I42" s="56"/>
      <c r="J42" s="57"/>
      <c r="K42" s="57"/>
      <c r="L42" s="48"/>
      <c r="M42" s="48"/>
      <c r="N42" s="58"/>
      <c r="O42" s="58"/>
    </row>
    <row r="43" spans="1:15">
      <c r="A43" s="49"/>
      <c r="B43" s="55"/>
      <c r="C43" s="58"/>
      <c r="D43" s="56"/>
      <c r="E43" s="56"/>
      <c r="F43" s="118"/>
      <c r="G43" s="118"/>
      <c r="H43" s="118"/>
      <c r="I43" s="56"/>
      <c r="J43" s="57"/>
      <c r="K43" s="57"/>
      <c r="L43" s="48"/>
      <c r="M43" s="48"/>
      <c r="N43" s="58"/>
      <c r="O43" s="58"/>
    </row>
    <row r="44" spans="1:15">
      <c r="A44" s="49"/>
      <c r="B44" s="55"/>
      <c r="C44" s="58"/>
      <c r="D44" s="56"/>
      <c r="E44" s="56"/>
      <c r="F44" s="118"/>
      <c r="G44" s="118"/>
      <c r="H44" s="118"/>
      <c r="I44" s="56"/>
      <c r="J44" s="57"/>
      <c r="K44" s="57"/>
      <c r="L44" s="48"/>
      <c r="M44" s="48"/>
      <c r="N44" s="58"/>
      <c r="O44" s="58"/>
    </row>
    <row r="45" spans="1:15">
      <c r="A45" s="49"/>
      <c r="B45" s="55"/>
      <c r="C45" s="58"/>
      <c r="D45" s="56"/>
      <c r="E45" s="56"/>
      <c r="F45" s="118"/>
      <c r="G45" s="118"/>
      <c r="H45" s="118"/>
      <c r="I45" s="56"/>
      <c r="J45" s="57"/>
      <c r="K45" s="57"/>
      <c r="L45" s="48"/>
      <c r="M45" s="48"/>
      <c r="N45" s="58"/>
      <c r="O45" s="58"/>
    </row>
    <row r="46" spans="1:15">
      <c r="A46" s="49"/>
      <c r="B46" s="55"/>
      <c r="C46" s="58"/>
      <c r="D46" s="56"/>
      <c r="E46" s="56"/>
      <c r="F46" s="118"/>
      <c r="G46" s="118"/>
      <c r="H46" s="118"/>
      <c r="I46" s="56"/>
      <c r="J46" s="57"/>
      <c r="K46" s="57"/>
      <c r="L46" s="48"/>
      <c r="M46" s="48"/>
      <c r="N46" s="58"/>
      <c r="O46" s="58"/>
    </row>
    <row r="47" spans="1:15">
      <c r="A47" s="49"/>
      <c r="B47" s="55"/>
      <c r="C47" s="58"/>
      <c r="D47" s="56"/>
      <c r="E47" s="56"/>
      <c r="F47" s="118"/>
      <c r="G47" s="118"/>
      <c r="H47" s="118"/>
      <c r="I47" s="56"/>
      <c r="J47" s="57"/>
      <c r="K47" s="57"/>
      <c r="L47" s="48"/>
      <c r="M47" s="48"/>
      <c r="N47" s="58"/>
      <c r="O47" s="58"/>
    </row>
    <row r="48" spans="1:15">
      <c r="A48" s="49"/>
      <c r="B48" s="55"/>
      <c r="C48" s="58"/>
      <c r="D48" s="56"/>
      <c r="E48" s="56"/>
      <c r="F48" s="118"/>
      <c r="G48" s="118"/>
      <c r="H48" s="118"/>
      <c r="I48" s="56"/>
      <c r="J48" s="57"/>
      <c r="K48" s="57"/>
      <c r="L48" s="48"/>
      <c r="M48" s="48"/>
      <c r="N48" s="58"/>
      <c r="O48" s="58"/>
    </row>
    <row r="49" spans="1:15">
      <c r="A49" s="49"/>
      <c r="B49" s="55"/>
      <c r="C49" s="58"/>
      <c r="D49" s="56"/>
      <c r="E49" s="56"/>
      <c r="F49" s="118"/>
      <c r="G49" s="118"/>
      <c r="H49" s="118"/>
      <c r="I49" s="56"/>
      <c r="J49" s="57"/>
      <c r="K49" s="57"/>
      <c r="L49" s="48"/>
      <c r="M49" s="48"/>
      <c r="N49" s="58"/>
      <c r="O49" s="58"/>
    </row>
    <row r="50" spans="1:15">
      <c r="A50" s="49"/>
      <c r="B50" s="55"/>
      <c r="C50" s="58"/>
      <c r="D50" s="56"/>
      <c r="E50" s="56"/>
      <c r="F50" s="118"/>
      <c r="G50" s="118"/>
      <c r="H50" s="118"/>
      <c r="I50" s="56"/>
      <c r="J50" s="57"/>
      <c r="K50" s="57"/>
      <c r="L50" s="48"/>
      <c r="M50" s="48"/>
      <c r="N50" s="58"/>
      <c r="O50" s="58"/>
    </row>
    <row r="51" spans="1:15">
      <c r="A51" s="49"/>
      <c r="B51" s="55"/>
      <c r="C51" s="58"/>
      <c r="D51" s="56"/>
      <c r="E51" s="56"/>
      <c r="F51" s="118"/>
      <c r="G51" s="118"/>
      <c r="H51" s="118"/>
      <c r="I51" s="56"/>
      <c r="J51" s="57"/>
      <c r="K51" s="57"/>
      <c r="L51" s="48"/>
      <c r="M51" s="48"/>
      <c r="N51" s="58"/>
      <c r="O51" s="58"/>
    </row>
  </sheetData>
  <sheetProtection algorithmName="SHA-512" hashValue="bsNMiHPi9vrKk3dM9KXq/xiD+OA6rOFqpTNn4HWF1mCoi6jVSTGcVd2ofXig6GyN4+chOWGarkyqEekbudAAQA==" saltValue="63N36SsHQqmdIXPyaYrE8A==" spinCount="100000" sheet="1" objects="1" scenarios="1"/>
  <mergeCells count="5">
    <mergeCell ref="A3:O3"/>
    <mergeCell ref="M5:O5"/>
    <mergeCell ref="M4:O4"/>
    <mergeCell ref="M6:O6"/>
    <mergeCell ref="M7:O7"/>
  </mergeCells>
  <phoneticPr fontId="5"/>
  <conditionalFormatting sqref="L30:M31 C37:O51 J10:O29">
    <cfRule type="expression" dxfId="1" priority="5">
      <formula>$O10="男"</formula>
    </cfRule>
    <cfRule type="expression" dxfId="0" priority="6">
      <formula>$O10="女"</formula>
    </cfRule>
  </conditionalFormatting>
  <dataValidations count="2">
    <dataValidation type="list" allowBlank="1" showInputMessage="1" showErrorMessage="1" sqref="B31:C31 B33:C51" xr:uid="{9201293D-F794-4D9F-89D5-5A1D6CF9AC8B}">
      <formula1>$Z$9:$Z$10</formula1>
    </dataValidation>
    <dataValidation imeMode="on" allowBlank="1" showInputMessage="1" showErrorMessage="1" sqref="D31:I31 D33:I51" xr:uid="{59739141-9B0F-4C65-B647-537758397E29}"/>
  </dataValidations>
  <pageMargins left="0.51181102362204722" right="0.51181102362204722" top="0.55118110236220474" bottom="0.74803149606299213" header="0.11811023622047245" footer="0.11811023622047245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39ED4-9A30-4106-B0B3-32DF9A986DEE}">
  <sheetPr>
    <pageSetUpPr fitToPage="1"/>
  </sheetPr>
  <dimension ref="A1:AF26"/>
  <sheetViews>
    <sheetView view="pageBreakPreview" zoomScaleNormal="100" zoomScaleSheetLayoutView="100" workbookViewId="0">
      <selection activeCell="O13" sqref="O13:AB13"/>
    </sheetView>
  </sheetViews>
  <sheetFormatPr defaultRowHeight="13.5"/>
  <cols>
    <col min="1" max="3" width="3.625" style="64" customWidth="1"/>
    <col min="4" max="4" width="3.25" style="64" customWidth="1"/>
    <col min="5" max="15" width="2.625" style="64" customWidth="1"/>
    <col min="16" max="21" width="3.5" style="64" customWidth="1"/>
    <col min="22" max="28" width="3.625" style="64" customWidth="1"/>
    <col min="29" max="29" width="1.625" style="64" customWidth="1"/>
    <col min="30" max="30" width="2.125" style="64" customWidth="1"/>
    <col min="31" max="31" width="3.75" style="64" customWidth="1"/>
    <col min="32" max="32" width="9.875" style="64" customWidth="1"/>
    <col min="33" max="16384" width="9" style="64"/>
  </cols>
  <sheetData>
    <row r="1" spans="1:32" ht="27" customHeight="1">
      <c r="A1" s="241" t="s">
        <v>56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</row>
    <row r="2" spans="1:32" ht="18" customHeight="1">
      <c r="U2" s="248" t="s">
        <v>55</v>
      </c>
      <c r="V2" s="248"/>
      <c r="X2" s="64" t="s">
        <v>54</v>
      </c>
      <c r="Z2" s="64" t="s">
        <v>53</v>
      </c>
      <c r="AB2" s="64" t="s">
        <v>52</v>
      </c>
    </row>
    <row r="3" spans="1:32" ht="18" customHeight="1">
      <c r="A3" s="78"/>
    </row>
    <row r="4" spans="1:32" ht="18" customHeight="1"/>
    <row r="5" spans="1:32" ht="18" customHeight="1">
      <c r="B5" s="220" t="s">
        <v>51</v>
      </c>
      <c r="C5" s="221"/>
      <c r="D5" s="221"/>
      <c r="E5" s="222"/>
      <c r="F5" s="242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243"/>
      <c r="Z5" s="243"/>
      <c r="AA5" s="243"/>
      <c r="AB5" s="244"/>
    </row>
    <row r="6" spans="1:32" ht="21.75" customHeight="1">
      <c r="B6" s="223" t="s">
        <v>50</v>
      </c>
      <c r="C6" s="224"/>
      <c r="D6" s="224"/>
      <c r="E6" s="225"/>
      <c r="F6" s="232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  <c r="Y6" s="233"/>
      <c r="Z6" s="233"/>
      <c r="AA6" s="233"/>
      <c r="AB6" s="234"/>
      <c r="AD6" s="65"/>
      <c r="AE6" s="65"/>
      <c r="AF6" s="65"/>
    </row>
    <row r="7" spans="1:32" ht="21.75" customHeight="1">
      <c r="B7" s="223"/>
      <c r="C7" s="224"/>
      <c r="D7" s="224"/>
      <c r="E7" s="225"/>
      <c r="F7" s="235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7"/>
      <c r="AD7" s="65"/>
      <c r="AE7" s="65"/>
      <c r="AF7" s="65"/>
    </row>
    <row r="8" spans="1:32" ht="21.75" customHeight="1">
      <c r="B8" s="223"/>
      <c r="C8" s="224"/>
      <c r="D8" s="224"/>
      <c r="E8" s="225"/>
      <c r="F8" s="235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6"/>
      <c r="AA8" s="236"/>
      <c r="AB8" s="237"/>
      <c r="AD8" s="65"/>
      <c r="AE8" s="65"/>
    </row>
    <row r="9" spans="1:32" ht="21.75" customHeight="1">
      <c r="B9" s="245"/>
      <c r="C9" s="246"/>
      <c r="D9" s="246"/>
      <c r="E9" s="247"/>
      <c r="F9" s="238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39"/>
      <c r="U9" s="239"/>
      <c r="V9" s="239"/>
      <c r="W9" s="239"/>
      <c r="X9" s="239"/>
      <c r="Y9" s="239"/>
      <c r="Z9" s="239"/>
      <c r="AA9" s="239"/>
      <c r="AB9" s="240"/>
      <c r="AD9" s="65"/>
      <c r="AE9" s="65"/>
    </row>
    <row r="10" spans="1:32" ht="32.25" customHeight="1">
      <c r="B10" s="214" t="s">
        <v>49</v>
      </c>
      <c r="C10" s="215"/>
      <c r="D10" s="215"/>
      <c r="E10" s="216"/>
      <c r="F10" s="217"/>
      <c r="G10" s="218"/>
      <c r="H10" s="218"/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18"/>
      <c r="X10" s="218"/>
      <c r="Y10" s="218"/>
      <c r="Z10" s="218"/>
      <c r="AA10" s="218"/>
      <c r="AB10" s="219"/>
    </row>
    <row r="11" spans="1:32" ht="32.25" customHeight="1">
      <c r="B11" s="214" t="s">
        <v>48</v>
      </c>
      <c r="C11" s="215"/>
      <c r="D11" s="215"/>
      <c r="E11" s="216"/>
      <c r="F11" s="217"/>
      <c r="G11" s="218"/>
      <c r="H11" s="218"/>
      <c r="I11" s="218"/>
      <c r="J11" s="218"/>
      <c r="K11" s="218"/>
      <c r="L11" s="218"/>
      <c r="M11" s="218"/>
      <c r="N11" s="218"/>
      <c r="O11" s="218"/>
      <c r="P11" s="218"/>
      <c r="Q11" s="218"/>
      <c r="R11" s="218"/>
      <c r="S11" s="218"/>
      <c r="T11" s="218"/>
      <c r="U11" s="218"/>
      <c r="V11" s="218"/>
      <c r="W11" s="218"/>
      <c r="X11" s="218"/>
      <c r="Y11" s="218"/>
      <c r="Z11" s="218"/>
      <c r="AA11" s="218"/>
      <c r="AB11" s="219"/>
    </row>
    <row r="12" spans="1:32" ht="32.25" customHeight="1">
      <c r="B12" s="214" t="s">
        <v>47</v>
      </c>
      <c r="C12" s="215"/>
      <c r="D12" s="215"/>
      <c r="E12" s="216"/>
      <c r="F12" s="217"/>
      <c r="G12" s="218"/>
      <c r="H12" s="218"/>
      <c r="I12" s="218"/>
      <c r="J12" s="218"/>
      <c r="K12" s="218"/>
      <c r="L12" s="218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8"/>
      <c r="X12" s="218"/>
      <c r="Y12" s="218"/>
      <c r="Z12" s="218"/>
      <c r="AA12" s="218"/>
      <c r="AB12" s="219"/>
    </row>
    <row r="13" spans="1:32" ht="21.75" customHeight="1">
      <c r="B13" s="220" t="s">
        <v>46</v>
      </c>
      <c r="C13" s="221"/>
      <c r="D13" s="221"/>
      <c r="E13" s="222"/>
      <c r="F13" s="77" t="s">
        <v>45</v>
      </c>
      <c r="G13" s="76"/>
      <c r="H13" s="76"/>
      <c r="I13" s="76"/>
      <c r="J13" s="76" t="s">
        <v>44</v>
      </c>
      <c r="K13" s="76"/>
      <c r="L13" s="76"/>
      <c r="M13" s="76"/>
      <c r="N13" s="76"/>
      <c r="O13" s="229"/>
      <c r="P13" s="230"/>
      <c r="Q13" s="230"/>
      <c r="R13" s="230"/>
      <c r="S13" s="230"/>
      <c r="T13" s="230"/>
      <c r="U13" s="230"/>
      <c r="V13" s="230"/>
      <c r="W13" s="230"/>
      <c r="X13" s="230"/>
      <c r="Y13" s="230"/>
      <c r="Z13" s="230"/>
      <c r="AA13" s="230"/>
      <c r="AB13" s="231"/>
      <c r="AD13" s="65"/>
      <c r="AE13" s="65"/>
    </row>
    <row r="14" spans="1:32" ht="29.25" customHeight="1">
      <c r="B14" s="223"/>
      <c r="C14" s="224"/>
      <c r="D14" s="224"/>
      <c r="E14" s="225"/>
      <c r="F14" s="232"/>
      <c r="G14" s="233"/>
      <c r="H14" s="233"/>
      <c r="I14" s="233"/>
      <c r="J14" s="233"/>
      <c r="K14" s="233"/>
      <c r="L14" s="233"/>
      <c r="M14" s="233"/>
      <c r="N14" s="233"/>
      <c r="O14" s="233"/>
      <c r="P14" s="233"/>
      <c r="Q14" s="233"/>
      <c r="R14" s="233"/>
      <c r="S14" s="233"/>
      <c r="T14" s="233"/>
      <c r="U14" s="233"/>
      <c r="V14" s="233"/>
      <c r="W14" s="233"/>
      <c r="X14" s="233"/>
      <c r="Y14" s="233"/>
      <c r="Z14" s="233"/>
      <c r="AA14" s="233"/>
      <c r="AB14" s="234"/>
    </row>
    <row r="15" spans="1:32" ht="29.25" customHeight="1">
      <c r="B15" s="223"/>
      <c r="C15" s="224"/>
      <c r="D15" s="224"/>
      <c r="E15" s="225"/>
      <c r="F15" s="235"/>
      <c r="G15" s="236"/>
      <c r="H15" s="236"/>
      <c r="I15" s="236"/>
      <c r="J15" s="236"/>
      <c r="K15" s="236"/>
      <c r="L15" s="236"/>
      <c r="M15" s="236"/>
      <c r="N15" s="236"/>
      <c r="O15" s="236"/>
      <c r="P15" s="236"/>
      <c r="Q15" s="236"/>
      <c r="R15" s="236"/>
      <c r="S15" s="236"/>
      <c r="T15" s="236"/>
      <c r="U15" s="236"/>
      <c r="V15" s="236"/>
      <c r="W15" s="236"/>
      <c r="X15" s="236"/>
      <c r="Y15" s="236"/>
      <c r="Z15" s="236"/>
      <c r="AA15" s="236"/>
      <c r="AB15" s="237"/>
    </row>
    <row r="16" spans="1:32" ht="29.25" customHeight="1">
      <c r="B16" s="226"/>
      <c r="C16" s="227"/>
      <c r="D16" s="227"/>
      <c r="E16" s="228"/>
      <c r="F16" s="238"/>
      <c r="G16" s="239"/>
      <c r="H16" s="239"/>
      <c r="I16" s="239"/>
      <c r="J16" s="239"/>
      <c r="K16" s="239"/>
      <c r="L16" s="239"/>
      <c r="M16" s="239"/>
      <c r="N16" s="239"/>
      <c r="O16" s="239"/>
      <c r="P16" s="239"/>
      <c r="Q16" s="239"/>
      <c r="R16" s="239"/>
      <c r="S16" s="239"/>
      <c r="T16" s="239"/>
      <c r="U16" s="239"/>
      <c r="V16" s="239"/>
      <c r="W16" s="239"/>
      <c r="X16" s="239"/>
      <c r="Y16" s="239"/>
      <c r="Z16" s="239"/>
      <c r="AA16" s="239"/>
      <c r="AB16" s="240"/>
    </row>
    <row r="17" spans="1:25" s="68" customFormat="1" ht="17.25" customHeight="1">
      <c r="A17" s="64"/>
      <c r="B17" s="75"/>
      <c r="C17" s="75"/>
      <c r="D17" s="75"/>
      <c r="E17" s="75"/>
      <c r="F17" s="74"/>
      <c r="G17" s="69"/>
      <c r="H17" s="69"/>
      <c r="I17" s="69"/>
      <c r="J17" s="69"/>
      <c r="K17" s="69"/>
      <c r="L17" s="69"/>
      <c r="M17" s="69"/>
      <c r="N17" s="69"/>
      <c r="O17" s="69"/>
      <c r="P17" s="66"/>
      <c r="Q17" s="73"/>
      <c r="R17" s="73"/>
      <c r="S17" s="72"/>
      <c r="T17" s="72"/>
      <c r="U17" s="72"/>
      <c r="V17" s="72"/>
      <c r="W17" s="72"/>
      <c r="X17" s="64"/>
      <c r="Y17" s="64"/>
    </row>
    <row r="18" spans="1:25" s="68" customFormat="1" ht="18.75" customHeight="1">
      <c r="A18" s="69"/>
      <c r="B18" s="67" t="s">
        <v>41</v>
      </c>
      <c r="C18" s="71" t="s">
        <v>43</v>
      </c>
      <c r="D18" s="65"/>
      <c r="E18" s="64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X18" s="64"/>
      <c r="Y18" s="64"/>
    </row>
    <row r="19" spans="1:25" s="68" customFormat="1" ht="18.75" customHeight="1">
      <c r="A19" s="69"/>
      <c r="B19" s="67"/>
      <c r="C19" s="71" t="s">
        <v>57</v>
      </c>
      <c r="D19" s="65"/>
      <c r="E19" s="64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X19" s="64"/>
      <c r="Y19" s="64"/>
    </row>
    <row r="20" spans="1:25" s="68" customFormat="1" ht="18" customHeight="1">
      <c r="A20" s="69"/>
      <c r="B20" s="67" t="s">
        <v>41</v>
      </c>
      <c r="C20" s="70"/>
      <c r="D20" s="65" t="s">
        <v>42</v>
      </c>
      <c r="E20" s="64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X20" s="64"/>
      <c r="Y20" s="64"/>
    </row>
    <row r="21" spans="1:25" ht="19.5" customHeight="1">
      <c r="B21" s="67" t="s">
        <v>41</v>
      </c>
      <c r="C21" s="65" t="s">
        <v>40</v>
      </c>
      <c r="D21" s="66"/>
    </row>
    <row r="22" spans="1:25" s="65" customFormat="1" ht="16.5" customHeight="1"/>
    <row r="23" spans="1:25" s="65" customFormat="1" ht="16.5" customHeight="1"/>
    <row r="24" spans="1:25" s="65" customFormat="1" ht="20.100000000000001" customHeight="1"/>
    <row r="25" spans="1:25" s="65" customFormat="1" ht="20.100000000000001" customHeight="1"/>
    <row r="26" spans="1:25" s="65" customFormat="1" ht="12"/>
  </sheetData>
  <mergeCells count="15">
    <mergeCell ref="A1:AC1"/>
    <mergeCell ref="B10:E10"/>
    <mergeCell ref="F10:AB10"/>
    <mergeCell ref="B5:E5"/>
    <mergeCell ref="F5:AB5"/>
    <mergeCell ref="B6:E9"/>
    <mergeCell ref="F6:AB9"/>
    <mergeCell ref="U2:V2"/>
    <mergeCell ref="B11:E11"/>
    <mergeCell ref="F11:AB11"/>
    <mergeCell ref="B12:E12"/>
    <mergeCell ref="F12:AB12"/>
    <mergeCell ref="B13:E16"/>
    <mergeCell ref="O13:AB13"/>
    <mergeCell ref="F14:AB16"/>
  </mergeCells>
  <phoneticPr fontId="5"/>
  <pageMargins left="0.78740157480314965" right="0" top="0.59055118110236227" bottom="0.39370078740157483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申込画面</vt:lpstr>
      <vt:lpstr>使用願</vt:lpstr>
      <vt:lpstr>宿泊者名簿 兼 使用料金計算書</vt:lpstr>
      <vt:lpstr>相手先登録依頼書</vt:lpstr>
      <vt:lpstr>使用願!Print_Area</vt:lpstr>
      <vt:lpstr>申込画面!Print_Area</vt:lpstr>
      <vt:lpstr>相手先登録依頼書!Print_Area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信國 昌子</cp:lastModifiedBy>
  <cp:lastPrinted>2025-12-23T08:02:02Z</cp:lastPrinted>
  <dcterms:created xsi:type="dcterms:W3CDTF">2015-06-05T18:19:34Z</dcterms:created>
  <dcterms:modified xsi:type="dcterms:W3CDTF">2026-05-01T02:01:14Z</dcterms:modified>
</cp:coreProperties>
</file>