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nas\研究・産学官連携推進部研究企画課\08.研究推進係\14 西新プラザ\06 支線LAN（IPアドレス等）、HP更新\★ホームページ更新\R8年5月年度途中更新（空調工事、様式差替）\01 決裁\"/>
    </mc:Choice>
  </mc:AlternateContent>
  <xr:revisionPtr revIDLastSave="0" documentId="13_ncr:1_{A4C954AD-02DE-4CA5-BA63-0C118C483E55}" xr6:coauthVersionLast="47" xr6:coauthVersionMax="47" xr10:uidLastSave="{00000000-0000-0000-0000-000000000000}"/>
  <workbookProtection workbookAlgorithmName="SHA-512" workbookHashValue="cgmeswC3epEoyEVKEkGN0Q8JtKhkbzR8uYC/uQy8VuirOFL8rrBZePnedLsB3OLH9DKHEMgf3Zr0I2W4FRtjIA==" workbookSaltValue="ldqrFnpuawip38zthxvIUg==" workbookSpinCount="100000" lockStructure="1"/>
  <bookViews>
    <workbookView xWindow="1950" yWindow="720" windowWidth="16005" windowHeight="15480" xr2:uid="{00000000-000D-0000-FFFF-FFFF00000000}"/>
  </bookViews>
  <sheets>
    <sheet name="申込画面" sheetId="1" r:id="rId1"/>
    <sheet name="使用願" sheetId="2" r:id="rId2"/>
    <sheet name="内訳書" sheetId="3" r:id="rId3"/>
  </sheets>
  <definedNames>
    <definedName name="_xlnm.Print_Area" localSheetId="1">使用願!$A$1:$G$32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2" l="1"/>
  <c r="C16" i="2"/>
  <c r="A30" i="2"/>
  <c r="C18" i="2" l="1"/>
  <c r="J11" i="3"/>
  <c r="G15" i="2"/>
  <c r="C15" i="2"/>
  <c r="H22" i="3" l="1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13" i="3"/>
  <c r="H14" i="3"/>
  <c r="H15" i="3"/>
  <c r="H16" i="3"/>
  <c r="H17" i="3"/>
  <c r="H18" i="3"/>
  <c r="H19" i="3"/>
  <c r="H20" i="3"/>
  <c r="H21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C17" i="2"/>
  <c r="C13" i="2"/>
  <c r="C14" i="2"/>
  <c r="M5" i="1" l="1"/>
  <c r="O5" i="1" s="1"/>
  <c r="H12" i="3" s="1"/>
  <c r="A22" i="2"/>
  <c r="C20" i="2"/>
  <c r="M4" i="1"/>
  <c r="N4" i="1" l="1"/>
  <c r="G11" i="3" s="1"/>
  <c r="O4" i="1"/>
  <c r="N5" i="1"/>
  <c r="G12" i="3" s="1"/>
  <c r="E6" i="2"/>
  <c r="I5" i="3" s="1"/>
  <c r="E7" i="2"/>
  <c r="I6" i="3" s="1"/>
  <c r="H11" i="3" l="1"/>
  <c r="H42" i="3" s="1"/>
  <c r="A4" i="2"/>
  <c r="J1" i="3" s="1"/>
  <c r="E9" i="2"/>
  <c r="I8" i="3" s="1"/>
  <c r="E8" i="2"/>
  <c r="I7" i="3" s="1"/>
  <c r="M27" i="1"/>
  <c r="M28" i="1"/>
  <c r="M29" i="1"/>
  <c r="M30" i="1"/>
  <c r="M31" i="1"/>
  <c r="M32" i="1"/>
  <c r="M33" i="1"/>
  <c r="M34" i="1"/>
  <c r="O34" i="1" s="1"/>
  <c r="F12" i="3"/>
  <c r="M6" i="1"/>
  <c r="O6" i="1" s="1"/>
  <c r="M7" i="1"/>
  <c r="M8" i="1"/>
  <c r="M9" i="1"/>
  <c r="M10" i="1"/>
  <c r="O10" i="1" s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O24" i="1" s="1"/>
  <c r="M25" i="1"/>
  <c r="M26" i="1"/>
  <c r="F31" i="3"/>
  <c r="I31" i="3"/>
  <c r="I32" i="3"/>
  <c r="I33" i="3"/>
  <c r="I34" i="3"/>
  <c r="I35" i="3"/>
  <c r="I36" i="3"/>
  <c r="I37" i="3"/>
  <c r="I38" i="3"/>
  <c r="I39" i="3"/>
  <c r="I40" i="3"/>
  <c r="I4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E30" i="3"/>
  <c r="E31" i="3"/>
  <c r="E32" i="3"/>
  <c r="E33" i="3"/>
  <c r="E34" i="3"/>
  <c r="E35" i="3"/>
  <c r="E36" i="3"/>
  <c r="E37" i="3"/>
  <c r="E38" i="3"/>
  <c r="E39" i="3"/>
  <c r="E40" i="3"/>
  <c r="E4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D31" i="3"/>
  <c r="D32" i="3"/>
  <c r="D33" i="3"/>
  <c r="D34" i="3"/>
  <c r="D35" i="3"/>
  <c r="D36" i="3"/>
  <c r="D37" i="3"/>
  <c r="D38" i="3"/>
  <c r="D39" i="3"/>
  <c r="D40" i="3"/>
  <c r="D4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C12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F40" i="3" l="1"/>
  <c r="O33" i="1"/>
  <c r="F33" i="3"/>
  <c r="O26" i="1"/>
  <c r="F21" i="3"/>
  <c r="O14" i="1"/>
  <c r="F39" i="3"/>
  <c r="O32" i="1"/>
  <c r="F22" i="3"/>
  <c r="O15" i="1"/>
  <c r="F32" i="3"/>
  <c r="O25" i="1"/>
  <c r="F20" i="3"/>
  <c r="O13" i="1"/>
  <c r="F38" i="3"/>
  <c r="O31" i="1"/>
  <c r="F30" i="3"/>
  <c r="O23" i="1"/>
  <c r="F29" i="3"/>
  <c r="O22" i="1"/>
  <c r="F35" i="3"/>
  <c r="O28" i="1"/>
  <c r="F23" i="3"/>
  <c r="O16" i="1"/>
  <c r="F19" i="3"/>
  <c r="O12" i="1"/>
  <c r="F28" i="3"/>
  <c r="O21" i="1"/>
  <c r="F16" i="3"/>
  <c r="O9" i="1"/>
  <c r="F34" i="3"/>
  <c r="O27" i="1"/>
  <c r="F37" i="3"/>
  <c r="O30" i="1"/>
  <c r="F27" i="3"/>
  <c r="O20" i="1"/>
  <c r="F15" i="3"/>
  <c r="O8" i="1"/>
  <c r="F25" i="3"/>
  <c r="O18" i="1"/>
  <c r="F36" i="3"/>
  <c r="O29" i="1"/>
  <c r="F26" i="3"/>
  <c r="O19" i="1"/>
  <c r="F14" i="3"/>
  <c r="O7" i="1"/>
  <c r="F24" i="3"/>
  <c r="O17" i="1"/>
  <c r="F18" i="3"/>
  <c r="O11" i="1"/>
  <c r="F17" i="3"/>
  <c r="F13" i="3"/>
  <c r="N6" i="1"/>
  <c r="I11" i="3"/>
  <c r="E11" i="3"/>
  <c r="D11" i="3"/>
  <c r="F43" i="3"/>
  <c r="F42" i="3"/>
  <c r="N7" i="1"/>
  <c r="A23" i="2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5" i="1" l="1"/>
  <c r="F11" i="3"/>
  <c r="C11" i="3"/>
  <c r="M35" i="1"/>
  <c r="M36" i="1"/>
  <c r="F41" i="3"/>
  <c r="N34" i="1" l="1"/>
  <c r="A27" i="2"/>
  <c r="C19" i="2" l="1"/>
  <c r="A3" i="2" l="1"/>
  <c r="B11" i="3" l="1"/>
  <c r="C22" i="2" l="1"/>
  <c r="C23" i="2"/>
</calcChain>
</file>

<file path=xl/sharedStrings.xml><?xml version="1.0" encoding="utf-8"?>
<sst xmlns="http://schemas.openxmlformats.org/spreadsheetml/2006/main" count="128" uniqueCount="99">
  <si>
    <t>データの入力規則リスト</t>
    <rPh sb="4" eb="6">
      <t>ニュウリョク</t>
    </rPh>
    <rPh sb="6" eb="8">
      <t>キソク</t>
    </rPh>
    <phoneticPr fontId="6"/>
  </si>
  <si>
    <t>項目</t>
    <rPh sb="0" eb="2">
      <t>コウモク</t>
    </rPh>
    <phoneticPr fontId="6"/>
  </si>
  <si>
    <t>入力欄</t>
    <rPh sb="0" eb="2">
      <t>ニュウリョク</t>
    </rPh>
    <rPh sb="2" eb="3">
      <t>ラン</t>
    </rPh>
    <phoneticPr fontId="6"/>
  </si>
  <si>
    <t>備考</t>
    <rPh sb="0" eb="2">
      <t>ビコウ</t>
    </rPh>
    <phoneticPr fontId="6"/>
  </si>
  <si>
    <t>NO</t>
    <phoneticPr fontId="6"/>
  </si>
  <si>
    <t>使用料</t>
    <rPh sb="0" eb="3">
      <t>シヨウリョウ</t>
    </rPh>
    <phoneticPr fontId="6"/>
  </si>
  <si>
    <t>計</t>
    <rPh sb="0" eb="1">
      <t>ケイ</t>
    </rPh>
    <phoneticPr fontId="6"/>
  </si>
  <si>
    <t>目的</t>
    <rPh sb="0" eb="2">
      <t>モクテキ</t>
    </rPh>
    <phoneticPr fontId="6"/>
  </si>
  <si>
    <t>教育利用</t>
    <rPh sb="0" eb="2">
      <t>キョウイク</t>
    </rPh>
    <rPh sb="2" eb="4">
      <t>リヨウ</t>
    </rPh>
    <phoneticPr fontId="6"/>
  </si>
  <si>
    <t>申込者</t>
    <rPh sb="0" eb="2">
      <t>モウシコミ</t>
    </rPh>
    <rPh sb="2" eb="3">
      <t>シャ</t>
    </rPh>
    <phoneticPr fontId="6"/>
  </si>
  <si>
    <t>その他</t>
    <rPh sb="2" eb="3">
      <t>タ</t>
    </rPh>
    <phoneticPr fontId="6"/>
  </si>
  <si>
    <t>研究利用</t>
    <rPh sb="0" eb="2">
      <t>ケンキュウ</t>
    </rPh>
    <rPh sb="2" eb="4">
      <t>リヨウ</t>
    </rPh>
    <phoneticPr fontId="6"/>
  </si>
  <si>
    <t>E-mail</t>
    <phoneticPr fontId="6"/>
  </si>
  <si>
    <t>目　　的</t>
    <rPh sb="0" eb="1">
      <t>メ</t>
    </rPh>
    <rPh sb="3" eb="4">
      <t>マト</t>
    </rPh>
    <phoneticPr fontId="6"/>
  </si>
  <si>
    <t>リストから選択</t>
    <phoneticPr fontId="6"/>
  </si>
  <si>
    <t>内容を入力</t>
    <rPh sb="0" eb="2">
      <t>ナイヨウ</t>
    </rPh>
    <rPh sb="3" eb="5">
      <t>ニュウリョク</t>
    </rPh>
    <phoneticPr fontId="6"/>
  </si>
  <si>
    <t>担当者
入力欄</t>
    <rPh sb="0" eb="3">
      <t>タントウシャ</t>
    </rPh>
    <rPh sb="4" eb="6">
      <t>ニュウリョク</t>
    </rPh>
    <rPh sb="6" eb="7">
      <t>ラン</t>
    </rPh>
    <phoneticPr fontId="6"/>
  </si>
  <si>
    <t>電　話</t>
    <rPh sb="0" eb="1">
      <t>デン</t>
    </rPh>
    <rPh sb="2" eb="3">
      <t>ハナシ</t>
    </rPh>
    <phoneticPr fontId="6"/>
  </si>
  <si>
    <t>記</t>
    <rPh sb="0" eb="1">
      <t>キ</t>
    </rPh>
    <phoneticPr fontId="6"/>
  </si>
  <si>
    <t>氏　　名</t>
    <rPh sb="0" eb="1">
      <t>シ</t>
    </rPh>
    <rPh sb="3" eb="4">
      <t>メイ</t>
    </rPh>
    <phoneticPr fontId="6"/>
  </si>
  <si>
    <t>九州大学西新プラザ管理運営責任者　　殿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rPh sb="18" eb="19">
      <t>トノ</t>
    </rPh>
    <phoneticPr fontId="6"/>
  </si>
  <si>
    <t>及び九州大学西新プラザ使用心得を遵守して下さい。</t>
    <phoneticPr fontId="5"/>
  </si>
  <si>
    <t>九州大学西新プラザ管理運営責任者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phoneticPr fontId="6"/>
  </si>
  <si>
    <t>使用施設</t>
    <rPh sb="0" eb="4">
      <t>シヨウシセツ</t>
    </rPh>
    <phoneticPr fontId="6"/>
  </si>
  <si>
    <t>大会議室A</t>
  </si>
  <si>
    <t>中会議室</t>
  </si>
  <si>
    <t>小会議室</t>
  </si>
  <si>
    <t>多目的室</t>
  </si>
  <si>
    <t>和室</t>
  </si>
  <si>
    <t>展示コーナー</t>
  </si>
  <si>
    <t>オフィスA</t>
  </si>
  <si>
    <t>オフィスB</t>
  </si>
  <si>
    <t>産学交流室</t>
  </si>
  <si>
    <t>資料室１</t>
  </si>
  <si>
    <t>資料室２</t>
  </si>
  <si>
    <t>資料室３</t>
  </si>
  <si>
    <t>施設使用料</t>
    <rPh sb="0" eb="2">
      <t>シセツ</t>
    </rPh>
    <rPh sb="2" eb="5">
      <t>シヨウリョウ</t>
    </rPh>
    <phoneticPr fontId="6"/>
  </si>
  <si>
    <t>会議室等利用料金</t>
    <rPh sb="0" eb="3">
      <t>カイギシツ</t>
    </rPh>
    <rPh sb="3" eb="4">
      <t>トウ</t>
    </rPh>
    <rPh sb="4" eb="6">
      <t>リヨウ</t>
    </rPh>
    <rPh sb="6" eb="8">
      <t>リョウキン</t>
    </rPh>
    <phoneticPr fontId="6"/>
  </si>
  <si>
    <t>使用施設</t>
    <rPh sb="0" eb="2">
      <t>シヨウ</t>
    </rPh>
    <rPh sb="2" eb="4">
      <t>シセツ</t>
    </rPh>
    <phoneticPr fontId="6"/>
  </si>
  <si>
    <t>使用責任者</t>
    <rPh sb="0" eb="2">
      <t>シヨウ</t>
    </rPh>
    <rPh sb="2" eb="5">
      <t>セキニンシャ</t>
    </rPh>
    <phoneticPr fontId="6"/>
  </si>
  <si>
    <t>下記により西新プラザ（会議室等）を使用したいので許可願います。</t>
    <rPh sb="0" eb="2">
      <t>カキ</t>
    </rPh>
    <rPh sb="5" eb="7">
      <t>ニシジン</t>
    </rPh>
    <rPh sb="11" eb="14">
      <t>カイギシツ</t>
    </rPh>
    <rPh sb="14" eb="15">
      <t>トウ</t>
    </rPh>
    <rPh sb="17" eb="19">
      <t>シヨウ</t>
    </rPh>
    <rPh sb="24" eb="26">
      <t>キョカ</t>
    </rPh>
    <rPh sb="26" eb="27">
      <t>ネガ</t>
    </rPh>
    <phoneticPr fontId="6"/>
  </si>
  <si>
    <t>所属機関・
学部等</t>
    <rPh sb="0" eb="2">
      <t>ショゾク</t>
    </rPh>
    <rPh sb="2" eb="4">
      <t>キカン</t>
    </rPh>
    <rPh sb="6" eb="8">
      <t>ガクブ</t>
    </rPh>
    <rPh sb="8" eb="9">
      <t>トウ</t>
    </rPh>
    <phoneticPr fontId="6"/>
  </si>
  <si>
    <t>会議名等</t>
    <rPh sb="0" eb="3">
      <t>カイギメイ</t>
    </rPh>
    <rPh sb="3" eb="4">
      <t>トウ</t>
    </rPh>
    <phoneticPr fontId="6"/>
  </si>
  <si>
    <t>西新プラザ（会議室等）使用許可書</t>
    <rPh sb="0" eb="2">
      <t>ニシジン</t>
    </rPh>
    <rPh sb="6" eb="10">
      <t>カイギシツナド</t>
    </rPh>
    <rPh sb="11" eb="13">
      <t>シヨウ</t>
    </rPh>
    <rPh sb="13" eb="16">
      <t>キョカショ</t>
    </rPh>
    <phoneticPr fontId="6"/>
  </si>
  <si>
    <t>使用希望年月日</t>
    <rPh sb="0" eb="2">
      <t>シヨウ</t>
    </rPh>
    <rPh sb="2" eb="4">
      <t>キボウ</t>
    </rPh>
    <rPh sb="4" eb="7">
      <t>ネンガッピ</t>
    </rPh>
    <phoneticPr fontId="6"/>
  </si>
  <si>
    <t>時間数</t>
    <rPh sb="0" eb="2">
      <t>ジカン</t>
    </rPh>
    <rPh sb="2" eb="3">
      <t>スウ</t>
    </rPh>
    <phoneticPr fontId="6"/>
  </si>
  <si>
    <t>機器利用</t>
    <rPh sb="0" eb="2">
      <t>キキ</t>
    </rPh>
    <rPh sb="2" eb="4">
      <t>リヨウ</t>
    </rPh>
    <phoneticPr fontId="6"/>
  </si>
  <si>
    <t>備考</t>
    <rPh sb="0" eb="2">
      <t>ビコウ</t>
    </rPh>
    <phoneticPr fontId="5"/>
  </si>
  <si>
    <t>機器利用</t>
    <rPh sb="0" eb="4">
      <t>キキリヨウ</t>
    </rPh>
    <phoneticPr fontId="6"/>
  </si>
  <si>
    <t>機器利用</t>
    <rPh sb="0" eb="4">
      <t>キキリヨウ</t>
    </rPh>
    <phoneticPr fontId="5"/>
  </si>
  <si>
    <t>貸出用小型プロジェクター</t>
    <rPh sb="0" eb="3">
      <t>カシダシヨウ</t>
    </rPh>
    <rPh sb="3" eb="5">
      <t>コガタ</t>
    </rPh>
    <phoneticPr fontId="5"/>
  </si>
  <si>
    <t>移動式65インチディスプレイ（中会議室）</t>
    <rPh sb="0" eb="3">
      <t>イドウシキ</t>
    </rPh>
    <rPh sb="15" eb="19">
      <t>チュウカイギシツ</t>
    </rPh>
    <phoneticPr fontId="5"/>
  </si>
  <si>
    <t>移動式43インチディスプレイ</t>
    <rPh sb="0" eb="3">
      <t>イドウシキ</t>
    </rPh>
    <phoneticPr fontId="5"/>
  </si>
  <si>
    <t>開始時間</t>
    <rPh sb="0" eb="2">
      <t>カイシ</t>
    </rPh>
    <rPh sb="2" eb="4">
      <t>ジカン</t>
    </rPh>
    <phoneticPr fontId="6"/>
  </si>
  <si>
    <t>終了時間</t>
    <rPh sb="0" eb="4">
      <t>シュウリョウジカン</t>
    </rPh>
    <phoneticPr fontId="6"/>
  </si>
  <si>
    <t>大会議室A，B</t>
    <phoneticPr fontId="5"/>
  </si>
  <si>
    <t>単価</t>
    <rPh sb="0" eb="2">
      <t>タンカ</t>
    </rPh>
    <phoneticPr fontId="5"/>
  </si>
  <si>
    <t>氏名</t>
    <phoneticPr fontId="5"/>
  </si>
  <si>
    <t>電話番号</t>
    <phoneticPr fontId="5"/>
  </si>
  <si>
    <t>E-mail</t>
    <phoneticPr fontId="5"/>
  </si>
  <si>
    <t>西新プラザ（会議室等）使用願</t>
    <rPh sb="0" eb="2">
      <t>ニシジン</t>
    </rPh>
    <rPh sb="6" eb="9">
      <t>カイギシツ</t>
    </rPh>
    <rPh sb="9" eb="10">
      <t>トウ</t>
    </rPh>
    <rPh sb="11" eb="13">
      <t>シヨウ</t>
    </rPh>
    <rPh sb="13" eb="14">
      <t>ネガイ</t>
    </rPh>
    <phoneticPr fontId="6"/>
  </si>
  <si>
    <r>
      <t>申込日</t>
    </r>
    <r>
      <rPr>
        <sz val="12"/>
        <color rgb="FFFF0000"/>
        <rFont val="ＭＳ ゴシック"/>
        <family val="3"/>
        <charset val="128"/>
      </rPr>
      <t>※</t>
    </r>
    <rPh sb="0" eb="2">
      <t>モウシコミ</t>
    </rPh>
    <rPh sb="2" eb="3">
      <t>ビ</t>
    </rPh>
    <phoneticPr fontId="6"/>
  </si>
  <si>
    <r>
      <t>申込者</t>
    </r>
    <r>
      <rPr>
        <sz val="12"/>
        <color rgb="FFFF0000"/>
        <rFont val="ＭＳ ゴシック"/>
        <family val="3"/>
        <charset val="128"/>
      </rPr>
      <t>※</t>
    </r>
    <r>
      <rPr>
        <sz val="12"/>
        <rFont val="ＭＳ ゴシック"/>
        <family val="3"/>
        <charset val="128"/>
      </rPr>
      <t>　</t>
    </r>
    <rPh sb="0" eb="2">
      <t>モウシコミ</t>
    </rPh>
    <rPh sb="2" eb="3">
      <t>シャ</t>
    </rPh>
    <phoneticPr fontId="6"/>
  </si>
  <si>
    <r>
      <t>使用責任者</t>
    </r>
    <r>
      <rPr>
        <sz val="12"/>
        <color rgb="FFFF0000"/>
        <rFont val="ＭＳ ゴシック"/>
        <family val="3"/>
        <charset val="128"/>
      </rPr>
      <t>※</t>
    </r>
    <rPh sb="0" eb="2">
      <t>シヨウ</t>
    </rPh>
    <rPh sb="2" eb="5">
      <t>セキニンシャ</t>
    </rPh>
    <phoneticPr fontId="6"/>
  </si>
  <si>
    <r>
      <t>会議名等</t>
    </r>
    <r>
      <rPr>
        <sz val="12"/>
        <color rgb="FFFF0000"/>
        <rFont val="ＭＳ ゴシック"/>
        <family val="3"/>
        <charset val="128"/>
      </rPr>
      <t>※</t>
    </r>
    <rPh sb="0" eb="2">
      <t>カイギ</t>
    </rPh>
    <rPh sb="2" eb="3">
      <t>メイ</t>
    </rPh>
    <rPh sb="3" eb="4">
      <t>トウ</t>
    </rPh>
    <phoneticPr fontId="6"/>
  </si>
  <si>
    <r>
      <t>目　　的</t>
    </r>
    <r>
      <rPr>
        <sz val="12"/>
        <color rgb="FFFF0000"/>
        <rFont val="ＭＳ ゴシック"/>
        <family val="3"/>
        <charset val="128"/>
      </rPr>
      <t>※</t>
    </r>
    <rPh sb="0" eb="1">
      <t>メ</t>
    </rPh>
    <rPh sb="3" eb="4">
      <t>マト</t>
    </rPh>
    <phoneticPr fontId="6"/>
  </si>
  <si>
    <t>※入力必須項目</t>
    <rPh sb="1" eb="3">
      <t>ニュウリョク</t>
    </rPh>
    <rPh sb="3" eb="5">
      <t>ヒッス</t>
    </rPh>
    <rPh sb="5" eb="7">
      <t>コウモク</t>
    </rPh>
    <phoneticPr fontId="5"/>
  </si>
  <si>
    <t>使用日時</t>
    <rPh sb="0" eb="2">
      <t>シヨウ</t>
    </rPh>
    <rPh sb="2" eb="3">
      <t>ヒ</t>
    </rPh>
    <rPh sb="3" eb="4">
      <t>ジ</t>
    </rPh>
    <phoneticPr fontId="6"/>
  </si>
  <si>
    <t>※使用施設、使用希望年月日等を入力してください</t>
    <rPh sb="1" eb="5">
      <t>シヨウシセツ</t>
    </rPh>
    <rPh sb="6" eb="8">
      <t>シヨウ</t>
    </rPh>
    <rPh sb="8" eb="10">
      <t>キボウ</t>
    </rPh>
    <rPh sb="10" eb="13">
      <t>ネンガッピ</t>
    </rPh>
    <rPh sb="13" eb="14">
      <t>トウ</t>
    </rPh>
    <rPh sb="15" eb="17">
      <t>ニュウリョク</t>
    </rPh>
    <phoneticPr fontId="5"/>
  </si>
  <si>
    <t>所属</t>
    <rPh sb="0" eb="2">
      <t>ショゾク</t>
    </rPh>
    <phoneticPr fontId="5"/>
  </si>
  <si>
    <r>
      <t>西新プラザ（会議室等）使用申込画面</t>
    </r>
    <r>
      <rPr>
        <b/>
        <sz val="14"/>
        <color theme="1"/>
        <rFont val="ＭＳ Ｐゴシック"/>
        <family val="3"/>
        <charset val="128"/>
      </rPr>
      <t>【学内経費】　</t>
    </r>
    <r>
      <rPr>
        <sz val="14"/>
        <color theme="1"/>
        <rFont val="ＭＳ Ｐゴシック"/>
        <family val="3"/>
        <charset val="128"/>
      </rPr>
      <t xml:space="preserve">
</t>
    </r>
    <r>
      <rPr>
        <b/>
        <u/>
        <sz val="14"/>
        <color rgb="FFFF0000"/>
        <rFont val="ＭＳ Ｐゴシック"/>
        <family val="3"/>
        <charset val="128"/>
      </rPr>
      <t>2027年1月（令和9年1月）以降</t>
    </r>
    <r>
      <rPr>
        <b/>
        <sz val="14"/>
        <color rgb="FFFF0000"/>
        <rFont val="ＭＳ Ｐゴシック"/>
        <family val="3"/>
        <charset val="128"/>
      </rPr>
      <t>使用開始分</t>
    </r>
    <rPh sb="0" eb="2">
      <t>ニシジン</t>
    </rPh>
    <rPh sb="6" eb="10">
      <t>カイギシツナド</t>
    </rPh>
    <rPh sb="11" eb="13">
      <t>シヨウ</t>
    </rPh>
    <rPh sb="13" eb="15">
      <t>モウシコミ</t>
    </rPh>
    <rPh sb="15" eb="17">
      <t>ガメン</t>
    </rPh>
    <rPh sb="18" eb="20">
      <t>ガクナイ</t>
    </rPh>
    <rPh sb="20" eb="22">
      <t>ケイヒ</t>
    </rPh>
    <rPh sb="29" eb="30">
      <t>ネン</t>
    </rPh>
    <rPh sb="31" eb="32">
      <t>ガツ</t>
    </rPh>
    <rPh sb="33" eb="35">
      <t>レイワ</t>
    </rPh>
    <rPh sb="36" eb="37">
      <t>ネン</t>
    </rPh>
    <rPh sb="38" eb="39">
      <t>ガツ</t>
    </rPh>
    <rPh sb="40" eb="42">
      <t>イコウ</t>
    </rPh>
    <rPh sb="42" eb="47">
      <t>シヨウカイシブン</t>
    </rPh>
    <phoneticPr fontId="6"/>
  </si>
  <si>
    <t>財源</t>
    <rPh sb="0" eb="2">
      <t>ザイゲン</t>
    </rPh>
    <phoneticPr fontId="5"/>
  </si>
  <si>
    <t>コード</t>
    <phoneticPr fontId="5"/>
  </si>
  <si>
    <r>
      <t>支払経費</t>
    </r>
    <r>
      <rPr>
        <sz val="12"/>
        <color rgb="FFFF0000"/>
        <rFont val="ＭＳ ゴシック"/>
        <family val="3"/>
        <charset val="128"/>
      </rPr>
      <t>※</t>
    </r>
    <rPh sb="0" eb="2">
      <t>シハライ</t>
    </rPh>
    <rPh sb="2" eb="4">
      <t>ケイヒ</t>
    </rPh>
    <phoneticPr fontId="5"/>
  </si>
  <si>
    <t>　リストから選択</t>
    <phoneticPr fontId="6"/>
  </si>
  <si>
    <t>　所管コードを入力</t>
    <rPh sb="1" eb="3">
      <t>ショカン</t>
    </rPh>
    <rPh sb="7" eb="9">
      <t>ニュウリョク</t>
    </rPh>
    <phoneticPr fontId="5"/>
  </si>
  <si>
    <r>
      <t>使用責任者所属・職名</t>
    </r>
    <r>
      <rPr>
        <sz val="12"/>
        <color rgb="FFFF0000"/>
        <rFont val="ＭＳ ゴシック"/>
        <family val="3"/>
        <charset val="128"/>
      </rPr>
      <t>※</t>
    </r>
    <rPh sb="0" eb="2">
      <t>シヨウ</t>
    </rPh>
    <rPh sb="2" eb="5">
      <t>セキニンシャ</t>
    </rPh>
    <rPh sb="5" eb="7">
      <t>ショゾク</t>
    </rPh>
    <rPh sb="8" eb="10">
      <t>ショクメイ</t>
    </rPh>
    <phoneticPr fontId="6"/>
  </si>
  <si>
    <t>〇〇学部・教授</t>
    <rPh sb="2" eb="4">
      <t>ガクブ</t>
    </rPh>
    <rPh sb="5" eb="7">
      <t>キョウジュ</t>
    </rPh>
    <phoneticPr fontId="6"/>
  </si>
  <si>
    <t>授業料／自己収入</t>
  </si>
  <si>
    <t>外部資金間接経費</t>
  </si>
  <si>
    <t>運営費交付金</t>
  </si>
  <si>
    <t>寄附金</t>
  </si>
  <si>
    <t>受託研究／共同研究</t>
  </si>
  <si>
    <t>その他</t>
  </si>
  <si>
    <t>財源</t>
    <rPh sb="0" eb="2">
      <t>ザイゲン</t>
    </rPh>
    <phoneticPr fontId="6"/>
  </si>
  <si>
    <t>例　2027/5/1</t>
    <rPh sb="0" eb="1">
      <t>レイ</t>
    </rPh>
    <phoneticPr fontId="6"/>
  </si>
  <si>
    <t>支払経費</t>
    <rPh sb="0" eb="4">
      <t>シハライケイヒ</t>
    </rPh>
    <phoneticPr fontId="6"/>
  </si>
  <si>
    <t>様式３</t>
    <rPh sb="0" eb="2">
      <t>ヨウシキ</t>
    </rPh>
    <phoneticPr fontId="6"/>
  </si>
  <si>
    <t>参加予定人数</t>
    <rPh sb="0" eb="2">
      <t>サンカ</t>
    </rPh>
    <rPh sb="2" eb="4">
      <t>ヨテイ</t>
    </rPh>
    <rPh sb="4" eb="6">
      <t>ニンズウ</t>
    </rPh>
    <phoneticPr fontId="5"/>
  </si>
  <si>
    <r>
      <t>参加人数</t>
    </r>
    <r>
      <rPr>
        <sz val="12"/>
        <color rgb="FFFF0000"/>
        <rFont val="ＭＳ ゴシック"/>
        <family val="3"/>
        <charset val="128"/>
      </rPr>
      <t>※</t>
    </r>
    <rPh sb="0" eb="2">
      <t>サンカ</t>
    </rPh>
    <rPh sb="2" eb="4">
      <t>ニンズウ</t>
    </rPh>
    <phoneticPr fontId="6"/>
  </si>
  <si>
    <t>聴衆者も含めた概数を入力</t>
    <rPh sb="0" eb="3">
      <t>チョウシュウシャ</t>
    </rPh>
    <rPh sb="4" eb="5">
      <t>フク</t>
    </rPh>
    <rPh sb="7" eb="9">
      <t>ガイスウ</t>
    </rPh>
    <rPh sb="10" eb="12">
      <t>ニュウリョク</t>
    </rPh>
    <phoneticPr fontId="5"/>
  </si>
  <si>
    <r>
      <rPr>
        <sz val="9"/>
        <color rgb="FFFF0000"/>
        <rFont val="ＭＳ Ｐゴシック"/>
        <family val="3"/>
        <charset val="128"/>
      </rPr>
      <t>＊</t>
    </r>
    <r>
      <rPr>
        <sz val="9"/>
        <color theme="1"/>
        <rFont val="ＭＳ Ｐゴシック"/>
        <family val="3"/>
        <charset val="128"/>
      </rPr>
      <t>複数利用する場合は備考欄に入力</t>
    </r>
    <phoneticPr fontId="5"/>
  </si>
  <si>
    <t>特定大型教育研究ﾌﾟﾛｼﾞｪｸﾄ拠点規程（別表2）に規定する拠点</t>
    <rPh sb="0" eb="2">
      <t>トクテイ</t>
    </rPh>
    <rPh sb="2" eb="4">
      <t>オオガタ</t>
    </rPh>
    <rPh sb="4" eb="6">
      <t>キョウイク</t>
    </rPh>
    <rPh sb="6" eb="8">
      <t>ケンキュウ</t>
    </rPh>
    <rPh sb="16" eb="18">
      <t>キョテン</t>
    </rPh>
    <rPh sb="18" eb="20">
      <t>キテイ</t>
    </rPh>
    <rPh sb="21" eb="23">
      <t>ベッピョウ</t>
    </rPh>
    <rPh sb="26" eb="28">
      <t>キテイ</t>
    </rPh>
    <rPh sb="30" eb="32">
      <t>キョテン</t>
    </rPh>
    <phoneticPr fontId="5"/>
  </si>
  <si>
    <t>ただし、九州大学西新プラザ規則、九州大学西新プラザ料金規程、九州大学西新プラザ使用細則</t>
    <rPh sb="4" eb="6">
      <t>キュウシュウ</t>
    </rPh>
    <rPh sb="6" eb="8">
      <t>ダイガク</t>
    </rPh>
    <rPh sb="8" eb="10">
      <t>ニシジン</t>
    </rPh>
    <rPh sb="13" eb="15">
      <t>キソク</t>
    </rPh>
    <rPh sb="16" eb="18">
      <t>キュウシュウ</t>
    </rPh>
    <rPh sb="18" eb="20">
      <t>ダイガク</t>
    </rPh>
    <rPh sb="20" eb="22">
      <t>ニシジン</t>
    </rPh>
    <rPh sb="25" eb="27">
      <t>リョウキン</t>
    </rPh>
    <rPh sb="27" eb="29">
      <t>キテイ</t>
    </rPh>
    <rPh sb="30" eb="32">
      <t>キュウシュウ</t>
    </rPh>
    <rPh sb="32" eb="34">
      <t>ダイガク</t>
    </rPh>
    <rPh sb="34" eb="36">
      <t>ニシジン</t>
    </rPh>
    <rPh sb="39" eb="41">
      <t>シヨウ</t>
    </rPh>
    <rPh sb="41" eb="43">
      <t>サイソク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</si>
  <si>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</si>
  <si>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内訳書</t>
    <rPh sb="0" eb="3">
      <t>ウチワケショ</t>
    </rPh>
    <phoneticPr fontId="5"/>
  </si>
  <si>
    <r>
      <rPr>
        <b/>
        <sz val="20"/>
        <color rgb="FFFF0000"/>
        <rFont val="ＭＳ Ｐゴシック"/>
        <family val="3"/>
        <charset val="128"/>
      </rPr>
      <t xml:space="preserve">〇2026年12月27日（令和8年12月27日）以前に使用を開始する場合は、この様式ではなく、
【様式 西新プラザ使用願（～R8.12.27）】をご提出ください。
〇事前に必ず「九州大学西新プラザ使用心得」をご確認ください。
〈URL〉https://nishijinplaza.kyushu-u.ac.jp/documents/2026_shiyoukokoroe.pdf
</t>
    </r>
    <r>
      <rPr>
        <b/>
        <sz val="12"/>
        <color rgb="FFFF0000"/>
        <rFont val="ＭＳ Ｐゴシック"/>
        <family val="3"/>
        <charset val="128"/>
      </rPr>
      <t xml:space="preserve">
〇使用願を利用しようとする日の15日前までに提出し，許可を受けなければなりません。
</t>
    </r>
    <r>
      <rPr>
        <sz val="12"/>
        <color rgb="FFFF0000"/>
        <rFont val="ＭＳ Ｐゴシック"/>
        <family val="3"/>
        <charset val="128"/>
      </rPr>
      <t xml:space="preserve">
　　　　・上記の入力欄に入力してください。
　　　　・入力後「使用願」のシートを開きご確認後，お申し込みください。
　　お申し込みは，メールでファイルを添付してください。
　　　　・西新プラザ管理室　　kisplaz@jimu.kyushu-u.ac.jp
　　</t>
    </r>
    <rPh sb="40" eb="42">
      <t>ヨウシキ</t>
    </rPh>
    <rPh sb="191" eb="194">
      <t>シヨウネガ</t>
    </rPh>
    <rPh sb="283" eb="285">
      <t>イカ</t>
    </rPh>
    <phoneticPr fontId="6"/>
  </si>
  <si>
    <t>科学研究費</t>
    <rPh sb="0" eb="5">
      <t>カガクケンキュウヒ</t>
    </rPh>
    <phoneticPr fontId="5"/>
  </si>
  <si>
    <t>例　092-802-XXXX</t>
    <rPh sb="0" eb="1">
      <t>レイ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</si>
</sst>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（No．&quot;#0&quot;）&quot;"/>
    <numFmt numFmtId="177" formatCode="#,##0_ "/>
    <numFmt numFmtId="178" formatCode="h:mm;@"/>
    <numFmt numFmtId="179" formatCode="0.0"/>
    <numFmt numFmtId="180" formatCode="General&quot;人&quot;"/>
    <numFmt numFmtId="181" formatCode="[$-411]ggge&quot;年&quot;m&quot;月&quot;d&quot;日&quot;;@"/>
  </numFmts>
  <fonts count="4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9C5700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sz val="14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Yu Gothic"/>
      <family val="2"/>
      <scheme val="minor"/>
    </font>
    <font>
      <b/>
      <sz val="11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/>
    <xf numFmtId="0" fontId="33" fillId="0" borderId="0"/>
  </cellStyleXfs>
  <cellXfs count="209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3" xfId="2" applyFon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38" fontId="10" fillId="0" borderId="3" xfId="1" applyFont="1" applyBorder="1" applyProtection="1">
      <alignment vertical="center"/>
    </xf>
    <xf numFmtId="0" fontId="10" fillId="4" borderId="3" xfId="3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20" fillId="2" borderId="3" xfId="2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1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77" fontId="10" fillId="4" borderId="3" xfId="3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left" vertical="center" indent="1"/>
    </xf>
    <xf numFmtId="177" fontId="10" fillId="4" borderId="0" xfId="3" applyNumberFormat="1" applyFont="1" applyFill="1" applyBorder="1" applyAlignment="1">
      <alignment vertical="center"/>
    </xf>
    <xf numFmtId="0" fontId="10" fillId="4" borderId="6" xfId="3" applyFont="1" applyFill="1" applyBorder="1" applyAlignment="1">
      <alignment horizontal="left" vertical="center" indent="1"/>
    </xf>
    <xf numFmtId="0" fontId="10" fillId="4" borderId="5" xfId="3" applyFont="1" applyFill="1" applyBorder="1" applyAlignment="1">
      <alignment horizontal="left" vertical="center" indent="1"/>
    </xf>
    <xf numFmtId="0" fontId="9" fillId="4" borderId="4" xfId="2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4" fontId="10" fillId="0" borderId="0" xfId="0" applyNumberFormat="1" applyFont="1" applyBorder="1" applyAlignment="1" applyProtection="1">
      <alignment horizontal="left" vertical="center" indent="1"/>
      <protection locked="0"/>
    </xf>
    <xf numFmtId="178" fontId="10" fillId="0" borderId="0" xfId="0" applyNumberFormat="1" applyFont="1" applyBorder="1" applyAlignment="1" applyProtection="1">
      <alignment horizontal="center" vertical="center"/>
      <protection locked="0"/>
    </xf>
    <xf numFmtId="179" fontId="10" fillId="0" borderId="0" xfId="0" applyNumberFormat="1" applyFont="1" applyBorder="1" applyAlignment="1">
      <alignment vertical="center"/>
    </xf>
    <xf numFmtId="38" fontId="10" fillId="0" borderId="0" xfId="1" applyFont="1" applyBorder="1" applyProtection="1">
      <alignment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8" fontId="10" fillId="0" borderId="0" xfId="0" applyNumberFormat="1" applyFont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8" fontId="7" fillId="0" borderId="21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38" fontId="7" fillId="0" borderId="21" xfId="0" applyNumberFormat="1" applyFont="1" applyBorder="1" applyAlignment="1">
      <alignment vertical="center"/>
    </xf>
    <xf numFmtId="14" fontId="10" fillId="5" borderId="3" xfId="0" applyNumberFormat="1" applyFont="1" applyFill="1" applyBorder="1" applyAlignment="1" applyProtection="1">
      <alignment horizontal="left" vertical="center" indent="1"/>
      <protection locked="0"/>
    </xf>
    <xf numFmtId="178" fontId="10" fillId="5" borderId="3" xfId="0" applyNumberFormat="1" applyFont="1" applyFill="1" applyBorder="1" applyAlignment="1" applyProtection="1">
      <alignment horizontal="center" vertical="center"/>
      <protection locked="0"/>
    </xf>
    <xf numFmtId="14" fontId="10" fillId="5" borderId="16" xfId="0" applyNumberFormat="1" applyFont="1" applyFill="1" applyBorder="1" applyAlignment="1" applyProtection="1">
      <alignment horizontal="left" vertical="center" indent="1"/>
      <protection locked="0"/>
    </xf>
    <xf numFmtId="178" fontId="10" fillId="5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shrinkToFit="1"/>
    </xf>
    <xf numFmtId="0" fontId="7" fillId="4" borderId="3" xfId="3" applyFont="1" applyFill="1" applyBorder="1" applyAlignment="1">
      <alignment horizontal="center" vertical="center" shrinkToFit="1"/>
    </xf>
    <xf numFmtId="38" fontId="10" fillId="0" borderId="3" xfId="1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38" fontId="10" fillId="0" borderId="3" xfId="1" applyFont="1" applyBorder="1" applyAlignment="1" applyProtection="1">
      <alignment vertical="center"/>
    </xf>
    <xf numFmtId="1" fontId="10" fillId="0" borderId="3" xfId="0" applyNumberFormat="1" applyFont="1" applyBorder="1" applyAlignment="1" applyProtection="1">
      <alignment vertical="center"/>
    </xf>
    <xf numFmtId="0" fontId="29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shrinkToFit="1"/>
    </xf>
    <xf numFmtId="14" fontId="18" fillId="0" borderId="3" xfId="0" applyNumberFormat="1" applyFont="1" applyFill="1" applyBorder="1" applyAlignment="1" applyProtection="1">
      <alignment horizontal="left" vertical="center" shrinkToFit="1"/>
    </xf>
    <xf numFmtId="178" fontId="18" fillId="0" borderId="3" xfId="0" applyNumberFormat="1" applyFont="1" applyFill="1" applyBorder="1" applyAlignment="1" applyProtection="1">
      <alignment horizontal="center" vertical="center" shrinkToFit="1"/>
    </xf>
    <xf numFmtId="1" fontId="18" fillId="0" borderId="3" xfId="0" applyNumberFormat="1" applyFont="1" applyFill="1" applyBorder="1" applyAlignment="1" applyProtection="1">
      <alignment horizontal="center" vertical="center" shrinkToFit="1"/>
    </xf>
    <xf numFmtId="38" fontId="18" fillId="0" borderId="3" xfId="1" applyFont="1" applyFill="1" applyBorder="1" applyAlignment="1" applyProtection="1">
      <alignment vertical="center" shrinkToFit="1"/>
    </xf>
    <xf numFmtId="0" fontId="18" fillId="0" borderId="16" xfId="0" applyFont="1" applyBorder="1" applyAlignment="1">
      <alignment vertical="center" shrinkToFit="1"/>
    </xf>
    <xf numFmtId="178" fontId="30" fillId="0" borderId="21" xfId="0" applyNumberFormat="1" applyFont="1" applyBorder="1" applyAlignment="1">
      <alignment vertical="center" shrinkToFit="1"/>
    </xf>
    <xf numFmtId="179" fontId="30" fillId="0" borderId="21" xfId="0" applyNumberFormat="1" applyFont="1" applyBorder="1" applyAlignment="1">
      <alignment vertical="center" shrinkToFit="1"/>
    </xf>
    <xf numFmtId="38" fontId="30" fillId="0" borderId="21" xfId="0" applyNumberFormat="1" applyFont="1" applyBorder="1" applyAlignment="1">
      <alignment vertical="center" shrinkToFit="1"/>
    </xf>
    <xf numFmtId="0" fontId="18" fillId="0" borderId="0" xfId="0" applyFont="1" applyBorder="1" applyAlignment="1">
      <alignment horizontal="center" vertical="center"/>
    </xf>
    <xf numFmtId="178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38" fontId="18" fillId="0" borderId="0" xfId="0" applyNumberFormat="1" applyFont="1" applyBorder="1" applyAlignment="1">
      <alignment vertical="center"/>
    </xf>
    <xf numFmtId="0" fontId="31" fillId="0" borderId="0" xfId="0" applyFont="1" applyBorder="1" applyAlignment="1" applyProtection="1">
      <alignment horizontal="center" vertical="center"/>
      <protection locked="0"/>
    </xf>
    <xf numFmtId="14" fontId="18" fillId="0" borderId="0" xfId="0" applyNumberFormat="1" applyFont="1" applyBorder="1" applyAlignment="1" applyProtection="1">
      <alignment horizontal="left" vertical="center" indent="1"/>
      <protection locked="0"/>
    </xf>
    <xf numFmtId="178" fontId="18" fillId="0" borderId="0" xfId="0" applyNumberFormat="1" applyFont="1" applyBorder="1" applyAlignment="1" applyProtection="1">
      <alignment horizontal="center" vertical="center"/>
      <protection locked="0"/>
    </xf>
    <xf numFmtId="38" fontId="18" fillId="0" borderId="0" xfId="1" applyFont="1" applyBorder="1" applyProtection="1">
      <alignment vertical="center"/>
    </xf>
    <xf numFmtId="0" fontId="20" fillId="0" borderId="3" xfId="0" applyFont="1" applyFill="1" applyBorder="1" applyAlignment="1" applyProtection="1">
      <alignment horizontal="left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4" borderId="3" xfId="3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2" fillId="5" borderId="3" xfId="3" applyFont="1" applyFill="1" applyBorder="1" applyAlignment="1">
      <alignment horizontal="left" vertical="center" indent="1"/>
    </xf>
    <xf numFmtId="0" fontId="12" fillId="5" borderId="3" xfId="3" applyFont="1" applyFill="1" applyBorder="1" applyAlignment="1">
      <alignment horizontal="left" vertical="center" indent="1" shrinkToFit="1"/>
    </xf>
    <xf numFmtId="0" fontId="11" fillId="5" borderId="3" xfId="3" applyFont="1" applyFill="1" applyBorder="1" applyAlignment="1" applyProtection="1">
      <alignment horizontal="left" vertical="center" wrapText="1" indent="1"/>
      <protection locked="0"/>
    </xf>
    <xf numFmtId="0" fontId="11" fillId="5" borderId="3" xfId="3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0" fillId="4" borderId="16" xfId="0" applyFont="1" applyFill="1" applyBorder="1" applyAlignment="1">
      <alignment horizontal="left" vertical="center" indent="1"/>
    </xf>
    <xf numFmtId="0" fontId="10" fillId="4" borderId="0" xfId="0" applyFont="1" applyFill="1" applyAlignment="1">
      <alignment vertical="center"/>
    </xf>
    <xf numFmtId="177" fontId="10" fillId="4" borderId="3" xfId="0" applyNumberFormat="1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177" fontId="10" fillId="4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37" fillId="5" borderId="3" xfId="0" applyFont="1" applyFill="1" applyBorder="1" applyAlignment="1" applyProtection="1">
      <alignment horizontal="left" vertical="center" indent="1"/>
      <protection locked="0"/>
    </xf>
    <xf numFmtId="0" fontId="17" fillId="0" borderId="0" xfId="0" applyFont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0" fontId="17" fillId="0" borderId="3" xfId="0" applyFont="1" applyBorder="1" applyAlignment="1">
      <alignment horizontal="center" vertical="center"/>
    </xf>
    <xf numFmtId="38" fontId="10" fillId="5" borderId="3" xfId="1" applyFont="1" applyFill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12" fillId="5" borderId="16" xfId="3" applyFont="1" applyFill="1" applyBorder="1" applyAlignment="1">
      <alignment horizontal="left" vertical="center"/>
    </xf>
    <xf numFmtId="0" fontId="12" fillId="3" borderId="3" xfId="3" applyFont="1" applyBorder="1" applyAlignment="1">
      <alignment horizontal="left" vertical="center"/>
    </xf>
    <xf numFmtId="3" fontId="10" fillId="4" borderId="3" xfId="3" applyNumberFormat="1" applyFont="1" applyFill="1" applyBorder="1" applyAlignment="1">
      <alignment horizontal="left" vertical="center" indent="1"/>
    </xf>
    <xf numFmtId="0" fontId="11" fillId="5" borderId="16" xfId="3" applyFont="1" applyFill="1" applyBorder="1" applyAlignment="1" applyProtection="1">
      <alignment horizontal="left" vertical="center" wrapText="1" indent="1"/>
      <protection locked="0"/>
    </xf>
    <xf numFmtId="0" fontId="11" fillId="5" borderId="11" xfId="3" applyFont="1" applyFill="1" applyBorder="1" applyAlignment="1" applyProtection="1">
      <alignment horizontal="left" vertical="center" wrapText="1" indent="1"/>
      <protection locked="0"/>
    </xf>
    <xf numFmtId="14" fontId="11" fillId="5" borderId="3" xfId="3" applyNumberFormat="1" applyFont="1" applyFill="1" applyBorder="1" applyAlignment="1" applyProtection="1">
      <alignment horizontal="left" vertical="center" wrapText="1" indent="1"/>
      <protection locked="0"/>
    </xf>
    <xf numFmtId="49" fontId="3" fillId="5" borderId="1" xfId="4" applyNumberFormat="1" applyFill="1" applyBorder="1" applyAlignment="1" applyProtection="1">
      <alignment horizontal="left" vertical="center" wrapText="1" indent="1"/>
      <protection locked="0"/>
    </xf>
    <xf numFmtId="0" fontId="11" fillId="5" borderId="3" xfId="3" applyNumberFormat="1" applyFont="1" applyFill="1" applyBorder="1" applyAlignment="1" applyProtection="1">
      <alignment horizontal="left" vertical="center" wrapText="1" indent="1"/>
      <protection locked="0"/>
    </xf>
    <xf numFmtId="38" fontId="10" fillId="5" borderId="3" xfId="1" applyFont="1" applyFill="1" applyBorder="1" applyAlignment="1" applyProtection="1">
      <alignment vertical="center" shrinkToFit="1"/>
      <protection locked="0"/>
    </xf>
    <xf numFmtId="38" fontId="10" fillId="5" borderId="16" xfId="1" applyFont="1" applyFill="1" applyBorder="1" applyAlignment="1" applyProtection="1">
      <alignment vertical="center" shrinkToFit="1"/>
      <protection locked="0"/>
    </xf>
    <xf numFmtId="0" fontId="39" fillId="0" borderId="2" xfId="0" applyFont="1" applyBorder="1" applyAlignment="1">
      <alignment horizontal="center" vertical="center" wrapText="1"/>
    </xf>
    <xf numFmtId="38" fontId="22" fillId="0" borderId="3" xfId="1" applyFont="1" applyFill="1" applyBorder="1" applyAlignment="1" applyProtection="1">
      <alignment vertical="center" wrapText="1" shrinkToFit="1"/>
    </xf>
    <xf numFmtId="38" fontId="22" fillId="0" borderId="16" xfId="1" applyFont="1" applyFill="1" applyBorder="1" applyAlignment="1" applyProtection="1">
      <alignment vertical="center" wrapText="1" shrinkToFit="1"/>
    </xf>
    <xf numFmtId="0" fontId="17" fillId="0" borderId="3" xfId="0" applyFont="1" applyBorder="1" applyAlignment="1">
      <alignment horizontal="center" vertical="center" wrapText="1"/>
    </xf>
    <xf numFmtId="180" fontId="17" fillId="0" borderId="3" xfId="0" applyNumberFormat="1" applyFont="1" applyBorder="1" applyAlignment="1">
      <alignment horizontal="center" vertical="center" wrapText="1"/>
    </xf>
    <xf numFmtId="3" fontId="41" fillId="4" borderId="3" xfId="3" applyNumberFormat="1" applyFont="1" applyFill="1" applyBorder="1" applyAlignment="1">
      <alignment horizontal="left" vertical="center" indent="1"/>
    </xf>
    <xf numFmtId="0" fontId="28" fillId="0" borderId="0" xfId="0" applyFont="1" applyBorder="1" applyAlignment="1">
      <alignment horizontal="center" vertical="center" wrapText="1"/>
    </xf>
    <xf numFmtId="49" fontId="11" fillId="5" borderId="3" xfId="3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5" borderId="5" xfId="3" applyFont="1" applyFill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11" fillId="5" borderId="7" xfId="3" applyFont="1" applyFill="1" applyBorder="1" applyAlignment="1">
      <alignment horizontal="left" vertical="center" wrapText="1" indent="1"/>
    </xf>
    <xf numFmtId="0" fontId="11" fillId="5" borderId="8" xfId="3" applyFont="1" applyFill="1" applyBorder="1" applyAlignment="1">
      <alignment horizontal="left" vertical="center" wrapText="1" indent="1"/>
    </xf>
    <xf numFmtId="0" fontId="11" fillId="5" borderId="9" xfId="3" applyFont="1" applyFill="1" applyBorder="1" applyAlignment="1">
      <alignment horizontal="left" vertical="center" wrapText="1" indent="1"/>
    </xf>
    <xf numFmtId="0" fontId="11" fillId="5" borderId="10" xfId="3" applyFont="1" applyFill="1" applyBorder="1" applyAlignment="1">
      <alignment horizontal="left" vertical="center" wrapText="1" indent="1"/>
    </xf>
    <xf numFmtId="0" fontId="11" fillId="5" borderId="7" xfId="3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12" fillId="5" borderId="16" xfId="3" applyFont="1" applyFill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4" fillId="4" borderId="0" xfId="0" applyFont="1" applyFill="1" applyAlignment="1">
      <alignment horizontal="center" vertical="center"/>
    </xf>
    <xf numFmtId="0" fontId="8" fillId="2" borderId="3" xfId="2" applyFont="1" applyBorder="1" applyAlignment="1">
      <alignment horizontal="center" vertical="center"/>
    </xf>
    <xf numFmtId="0" fontId="11" fillId="5" borderId="3" xfId="3" applyFont="1" applyFill="1" applyBorder="1" applyAlignment="1">
      <alignment horizontal="left" vertical="center" indent="1"/>
    </xf>
    <xf numFmtId="0" fontId="11" fillId="5" borderId="16" xfId="3" applyFont="1" applyFill="1" applyBorder="1" applyAlignment="1">
      <alignment horizontal="center" vertical="center" textRotation="255"/>
    </xf>
    <xf numFmtId="0" fontId="11" fillId="5" borderId="22" xfId="3" applyFont="1" applyFill="1" applyBorder="1" applyAlignment="1">
      <alignment horizontal="center" vertical="center" textRotation="255"/>
    </xf>
    <xf numFmtId="0" fontId="11" fillId="5" borderId="11" xfId="3" applyFont="1" applyFill="1" applyBorder="1" applyAlignment="1">
      <alignment horizontal="center" vertical="center" textRotation="255"/>
    </xf>
    <xf numFmtId="0" fontId="11" fillId="5" borderId="5" xfId="3" applyFont="1" applyFill="1" applyBorder="1" applyAlignment="1">
      <alignment horizontal="left" vertical="center" indent="1"/>
    </xf>
    <xf numFmtId="0" fontId="0" fillId="5" borderId="4" xfId="0" applyFill="1" applyBorder="1" applyAlignment="1">
      <alignment horizontal="left" vertical="center" indent="1"/>
    </xf>
    <xf numFmtId="0" fontId="11" fillId="5" borderId="4" xfId="3" applyFont="1" applyFill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3" fillId="0" borderId="0" xfId="0" applyFont="1" applyAlignment="1">
      <alignment horizontal="left" wrapText="1" indent="1"/>
    </xf>
    <xf numFmtId="0" fontId="26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wrapText="1" indent="9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2"/>
    </xf>
    <xf numFmtId="0" fontId="24" fillId="0" borderId="16" xfId="0" applyFont="1" applyBorder="1" applyAlignment="1">
      <alignment horizontal="center" vertical="center" textRotation="255"/>
    </xf>
    <xf numFmtId="0" fontId="25" fillId="0" borderId="11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181" fontId="17" fillId="0" borderId="0" xfId="0" applyNumberFormat="1" applyFont="1" applyAlignment="1" applyProtection="1">
      <alignment horizontal="right" vertical="center"/>
      <protection locked="0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left" inden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21" fillId="3" borderId="3" xfId="3" applyFont="1" applyBorder="1" applyAlignment="1" applyProtection="1">
      <alignment horizontal="center" vertical="center"/>
      <protection locked="0"/>
    </xf>
    <xf numFmtId="176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28" fillId="0" borderId="0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30" fillId="0" borderId="2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18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horizontal="left" vertical="center" shrinkToFit="1"/>
    </xf>
  </cellXfs>
  <cellStyles count="6">
    <cellStyle name="どちらでもない" xfId="2" builtinId="28"/>
    <cellStyle name="ハイパーリンク" xfId="4" builtinId="8"/>
    <cellStyle name="メモ" xfId="3" builtinId="10"/>
    <cellStyle name="桁区切り" xfId="1" builtinId="6"/>
    <cellStyle name="標準" xfId="0" builtinId="0"/>
    <cellStyle name="標準 2" xfId="5" xr:uid="{31ECBFA1-3049-49A3-95C8-0D9ED049F90C}"/>
  </cellStyles>
  <dxfs count="20"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Z56"/>
  <sheetViews>
    <sheetView tabSelected="1" topLeftCell="A4" workbookViewId="0">
      <selection activeCell="E13" sqref="E13"/>
    </sheetView>
  </sheetViews>
  <sheetFormatPr defaultRowHeight="18.75"/>
  <cols>
    <col min="1" max="1" width="3.625" style="6" customWidth="1"/>
    <col min="2" max="2" width="5.5" style="6" customWidth="1"/>
    <col min="3" max="3" width="11.625" style="6" customWidth="1"/>
    <col min="4" max="4" width="7.625" style="6" customWidth="1"/>
    <col min="5" max="5" width="37.875" style="12" customWidth="1"/>
    <col min="6" max="6" width="25.125" style="6" customWidth="1"/>
    <col min="7" max="7" width="3.625" style="6" customWidth="1"/>
    <col min="8" max="8" width="4.625" style="6" bestFit="1" customWidth="1"/>
    <col min="9" max="9" width="15.625" style="11" customWidth="1"/>
    <col min="10" max="10" width="15.125" style="6" customWidth="1"/>
    <col min="11" max="12" width="11.25" style="6" customWidth="1"/>
    <col min="13" max="14" width="9.25" style="6" hidden="1" customWidth="1"/>
    <col min="15" max="15" width="11.625" style="6" hidden="1" customWidth="1"/>
    <col min="16" max="16" width="26.375" style="6" bestFit="1" customWidth="1"/>
    <col min="17" max="17" width="15.625" style="6" customWidth="1"/>
    <col min="18" max="18" width="3.625" style="6" customWidth="1"/>
    <col min="19" max="19" width="15.625" style="6" hidden="1" customWidth="1"/>
    <col min="20" max="20" width="39.125" style="6" hidden="1" customWidth="1"/>
    <col min="21" max="21" width="29" style="6" hidden="1" customWidth="1"/>
    <col min="22" max="22" width="10.625" style="6" hidden="1" customWidth="1"/>
    <col min="23" max="23" width="3.625" style="6" hidden="1" customWidth="1"/>
    <col min="24" max="24" width="19.875" style="6" hidden="1" customWidth="1"/>
    <col min="25" max="25" width="14.625" style="6" hidden="1" customWidth="1"/>
    <col min="26" max="26" width="9" style="6"/>
  </cols>
  <sheetData>
    <row r="1" spans="1:26" ht="39" customHeight="1">
      <c r="A1" s="1"/>
      <c r="B1" s="128" t="s">
        <v>70</v>
      </c>
      <c r="C1" s="129"/>
      <c r="D1" s="129"/>
      <c r="E1" s="129"/>
      <c r="F1" s="129"/>
      <c r="G1" s="1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"/>
      <c r="S1" s="150" t="s">
        <v>0</v>
      </c>
      <c r="T1" s="150"/>
      <c r="U1" s="150"/>
      <c r="V1" s="150"/>
      <c r="W1" s="90"/>
      <c r="X1" s="91" t="s">
        <v>37</v>
      </c>
      <c r="Y1" s="91"/>
      <c r="Z1" s="1"/>
    </row>
    <row r="2" spans="1:26" ht="22.5">
      <c r="A2" s="1"/>
      <c r="B2" s="53" t="s">
        <v>66</v>
      </c>
      <c r="C2" s="85"/>
      <c r="D2" s="24"/>
      <c r="E2" s="24"/>
      <c r="F2" s="24"/>
      <c r="G2" s="1"/>
      <c r="H2" s="53" t="s">
        <v>68</v>
      </c>
      <c r="I2" s="25"/>
      <c r="J2" s="25"/>
      <c r="K2" s="25"/>
      <c r="L2" s="25"/>
      <c r="M2" s="25"/>
      <c r="N2" s="25"/>
      <c r="O2" s="25"/>
      <c r="P2" s="25"/>
      <c r="Q2" s="115" t="s">
        <v>91</v>
      </c>
      <c r="R2" s="1"/>
      <c r="S2" s="4" t="s">
        <v>23</v>
      </c>
      <c r="T2" s="30" t="s">
        <v>49</v>
      </c>
      <c r="U2" s="4" t="s">
        <v>84</v>
      </c>
      <c r="V2" s="4" t="s">
        <v>7</v>
      </c>
      <c r="W2" s="92"/>
      <c r="X2" s="4" t="s">
        <v>23</v>
      </c>
      <c r="Y2" s="4" t="s">
        <v>36</v>
      </c>
      <c r="Z2" s="1"/>
    </row>
    <row r="3" spans="1:26">
      <c r="A3" s="2"/>
      <c r="B3" s="151" t="s">
        <v>1</v>
      </c>
      <c r="C3" s="151"/>
      <c r="D3" s="151"/>
      <c r="E3" s="3" t="s">
        <v>2</v>
      </c>
      <c r="F3" s="3" t="s">
        <v>3</v>
      </c>
      <c r="G3" s="2"/>
      <c r="H3" s="5" t="s">
        <v>4</v>
      </c>
      <c r="I3" s="50" t="s">
        <v>23</v>
      </c>
      <c r="J3" s="50" t="s">
        <v>44</v>
      </c>
      <c r="K3" s="50" t="s">
        <v>53</v>
      </c>
      <c r="L3" s="50" t="s">
        <v>54</v>
      </c>
      <c r="M3" s="50" t="s">
        <v>45</v>
      </c>
      <c r="N3" s="50" t="s">
        <v>56</v>
      </c>
      <c r="O3" s="51" t="s">
        <v>5</v>
      </c>
      <c r="P3" s="51" t="s">
        <v>46</v>
      </c>
      <c r="Q3" s="51" t="s">
        <v>47</v>
      </c>
      <c r="R3" s="2"/>
      <c r="S3" s="9" t="s">
        <v>24</v>
      </c>
      <c r="T3" s="93"/>
      <c r="U3" s="107" t="s">
        <v>78</v>
      </c>
      <c r="V3" s="9" t="s">
        <v>8</v>
      </c>
      <c r="W3" s="94"/>
      <c r="X3" s="9" t="s">
        <v>24</v>
      </c>
      <c r="Y3" s="22">
        <v>4800</v>
      </c>
      <c r="Z3" s="2"/>
    </row>
    <row r="4" spans="1:26">
      <c r="B4" s="152" t="s">
        <v>61</v>
      </c>
      <c r="C4" s="152"/>
      <c r="D4" s="152"/>
      <c r="E4" s="110"/>
      <c r="F4" s="86" t="s">
        <v>85</v>
      </c>
      <c r="H4" s="7">
        <v>1</v>
      </c>
      <c r="I4" s="99"/>
      <c r="J4" s="46"/>
      <c r="K4" s="47"/>
      <c r="L4" s="47"/>
      <c r="M4" s="55" t="str">
        <f>IF(J4="","",CEILING((L4-K4)*24,1))</f>
        <v/>
      </c>
      <c r="N4" s="54" t="str">
        <f>IF(M4="","",(VLOOKUP(I4,$X$3:$Y$15,2,FALSE)))</f>
        <v/>
      </c>
      <c r="O4" s="8" t="str">
        <f>IF(M4="","",IF($E$13="特定大型教育研究ﾌﾟﾛｼﾞｪｸﾄ拠点規程（別表2）に規定する拠点",0,(M4*VLOOKUP(I4,$X$3:$Y$15,2,FALSE))))</f>
        <v/>
      </c>
      <c r="P4" s="103"/>
      <c r="Q4" s="113"/>
      <c r="S4" s="9" t="s">
        <v>55</v>
      </c>
      <c r="T4" s="9" t="s">
        <v>50</v>
      </c>
      <c r="U4" s="107" t="s">
        <v>79</v>
      </c>
      <c r="V4" s="9" t="s">
        <v>11</v>
      </c>
      <c r="W4" s="94"/>
      <c r="X4" s="9" t="s">
        <v>55</v>
      </c>
      <c r="Y4" s="22">
        <v>8900</v>
      </c>
    </row>
    <row r="5" spans="1:26">
      <c r="B5" s="153" t="s">
        <v>62</v>
      </c>
      <c r="C5" s="156" t="s">
        <v>69</v>
      </c>
      <c r="D5" s="157"/>
      <c r="E5" s="88"/>
      <c r="F5" s="86"/>
      <c r="H5" s="7">
        <v>2</v>
      </c>
      <c r="I5" s="99"/>
      <c r="J5" s="46"/>
      <c r="K5" s="47"/>
      <c r="L5" s="47"/>
      <c r="M5" s="55" t="str">
        <f>IF(J5="","",CEILING((L5-K5)*24,1))</f>
        <v/>
      </c>
      <c r="N5" s="52" t="str">
        <f>IF(M5="","",(VLOOKUP(I5,$X$3:$Y$15,2,FALSE)))</f>
        <v/>
      </c>
      <c r="O5" s="8" t="str">
        <f t="shared" ref="O5:O34" si="0">IF(M5="","",IF($E$13="特定大型教育研究ﾌﾟﾛｼﾞｪｸﾄ拠点規程（別表2）に規定する拠点",0,(M5*VLOOKUP(I5,$X$3:$Y$15,2,FALSE))))</f>
        <v/>
      </c>
      <c r="P5" s="103"/>
      <c r="Q5" s="113"/>
      <c r="S5" s="29" t="s">
        <v>25</v>
      </c>
      <c r="T5" s="9" t="s">
        <v>51</v>
      </c>
      <c r="U5" s="107" t="s">
        <v>80</v>
      </c>
      <c r="V5" s="9" t="s">
        <v>10</v>
      </c>
      <c r="W5" s="94"/>
      <c r="X5" s="9" t="s">
        <v>25</v>
      </c>
      <c r="Y5" s="22">
        <v>2800</v>
      </c>
    </row>
    <row r="6" spans="1:26">
      <c r="B6" s="154"/>
      <c r="C6" s="156" t="s">
        <v>57</v>
      </c>
      <c r="D6" s="157"/>
      <c r="E6" s="88"/>
      <c r="F6" s="86"/>
      <c r="H6" s="7">
        <v>3</v>
      </c>
      <c r="I6" s="99"/>
      <c r="J6" s="46"/>
      <c r="K6" s="47"/>
      <c r="L6" s="47"/>
      <c r="M6" s="55" t="str">
        <f t="shared" ref="M6:M34" si="1">IF(J6="","",CEILING((L6-K6)*24,1))</f>
        <v/>
      </c>
      <c r="N6" s="52" t="str">
        <f>IF(M6="","",(VLOOKUP(I6,$X$3:$Y$15,2,FALSE)))</f>
        <v/>
      </c>
      <c r="O6" s="8" t="str">
        <f t="shared" si="0"/>
        <v/>
      </c>
      <c r="P6" s="103"/>
      <c r="Q6" s="113"/>
      <c r="S6" s="29" t="s">
        <v>26</v>
      </c>
      <c r="T6" s="9" t="s">
        <v>52</v>
      </c>
      <c r="U6" s="107" t="s">
        <v>97</v>
      </c>
      <c r="V6" s="94"/>
      <c r="W6" s="94"/>
      <c r="X6" s="9" t="s">
        <v>26</v>
      </c>
      <c r="Y6" s="22">
        <v>1200</v>
      </c>
    </row>
    <row r="7" spans="1:26">
      <c r="B7" s="154"/>
      <c r="C7" s="156" t="s">
        <v>58</v>
      </c>
      <c r="D7" s="158"/>
      <c r="E7" s="122"/>
      <c r="F7" s="86" t="s">
        <v>98</v>
      </c>
      <c r="H7" s="7">
        <v>4</v>
      </c>
      <c r="I7" s="99"/>
      <c r="J7" s="46"/>
      <c r="K7" s="47"/>
      <c r="L7" s="47"/>
      <c r="M7" s="55" t="str">
        <f t="shared" si="1"/>
        <v/>
      </c>
      <c r="N7" s="52" t="str">
        <f t="shared" ref="N7:N34" si="2">IF(M7="","",(VLOOKUP(I7,$X$3:$Y$15,2,FALSE)))</f>
        <v/>
      </c>
      <c r="O7" s="8" t="str">
        <f t="shared" si="0"/>
        <v/>
      </c>
      <c r="P7" s="103"/>
      <c r="Q7" s="113"/>
      <c r="S7" s="9" t="s">
        <v>27</v>
      </c>
      <c r="T7" s="26"/>
      <c r="U7" s="107" t="s">
        <v>81</v>
      </c>
      <c r="V7" s="94"/>
      <c r="W7" s="94"/>
      <c r="X7" s="9" t="s">
        <v>27</v>
      </c>
      <c r="Y7" s="22">
        <v>1700</v>
      </c>
    </row>
    <row r="8" spans="1:26">
      <c r="B8" s="155"/>
      <c r="C8" s="156" t="s">
        <v>59</v>
      </c>
      <c r="D8" s="157"/>
      <c r="E8" s="111"/>
      <c r="F8" s="86"/>
      <c r="H8" s="7">
        <v>5</v>
      </c>
      <c r="I8" s="99"/>
      <c r="J8" s="46"/>
      <c r="K8" s="47"/>
      <c r="L8" s="47"/>
      <c r="M8" s="55" t="str">
        <f t="shared" si="1"/>
        <v/>
      </c>
      <c r="N8" s="52" t="str">
        <f t="shared" si="2"/>
        <v/>
      </c>
      <c r="O8" s="8" t="str">
        <f t="shared" si="0"/>
        <v/>
      </c>
      <c r="P8" s="103"/>
      <c r="Q8" s="113"/>
      <c r="S8" s="9" t="s">
        <v>28</v>
      </c>
      <c r="T8" s="26"/>
      <c r="U8" s="107" t="s">
        <v>82</v>
      </c>
      <c r="V8" s="94"/>
      <c r="W8" s="94"/>
      <c r="X8" s="9" t="s">
        <v>28</v>
      </c>
      <c r="Y8" s="22">
        <v>1500</v>
      </c>
    </row>
    <row r="9" spans="1:26">
      <c r="B9" s="130" t="s">
        <v>63</v>
      </c>
      <c r="C9" s="133"/>
      <c r="D9" s="134"/>
      <c r="E9" s="88"/>
      <c r="F9" s="87"/>
      <c r="H9" s="7">
        <v>6</v>
      </c>
      <c r="I9" s="99"/>
      <c r="J9" s="46"/>
      <c r="K9" s="47"/>
      <c r="L9" s="47"/>
      <c r="M9" s="55" t="str">
        <f t="shared" si="1"/>
        <v/>
      </c>
      <c r="N9" s="52" t="str">
        <f t="shared" si="2"/>
        <v/>
      </c>
      <c r="O9" s="8" t="str">
        <f t="shared" si="0"/>
        <v/>
      </c>
      <c r="P9" s="103"/>
      <c r="Q9" s="113"/>
      <c r="S9" s="9" t="s">
        <v>29</v>
      </c>
      <c r="T9" s="26"/>
      <c r="U9" s="107" t="s">
        <v>83</v>
      </c>
      <c r="V9" s="94"/>
      <c r="W9" s="94"/>
      <c r="X9" s="9" t="s">
        <v>29</v>
      </c>
      <c r="Y9" s="22">
        <v>3300</v>
      </c>
    </row>
    <row r="10" spans="1:26">
      <c r="B10" s="130" t="s">
        <v>76</v>
      </c>
      <c r="C10" s="131"/>
      <c r="D10" s="132"/>
      <c r="E10" s="88"/>
      <c r="F10" s="86" t="s">
        <v>77</v>
      </c>
      <c r="H10" s="7">
        <v>7</v>
      </c>
      <c r="I10" s="99"/>
      <c r="J10" s="46"/>
      <c r="K10" s="47"/>
      <c r="L10" s="47"/>
      <c r="M10" s="55" t="str">
        <f t="shared" si="1"/>
        <v/>
      </c>
      <c r="N10" s="52" t="str">
        <f t="shared" si="2"/>
        <v/>
      </c>
      <c r="O10" s="8" t="str">
        <f t="shared" si="0"/>
        <v/>
      </c>
      <c r="P10" s="103"/>
      <c r="Q10" s="113"/>
      <c r="S10" s="9" t="s">
        <v>30</v>
      </c>
      <c r="T10" s="26"/>
      <c r="U10" s="120" t="s">
        <v>92</v>
      </c>
      <c r="V10" s="94"/>
      <c r="W10" s="94"/>
      <c r="X10" s="9" t="s">
        <v>30</v>
      </c>
      <c r="Y10" s="22">
        <v>860</v>
      </c>
    </row>
    <row r="11" spans="1:26">
      <c r="B11" s="130" t="s">
        <v>64</v>
      </c>
      <c r="C11" s="131"/>
      <c r="D11" s="132"/>
      <c r="E11" s="108"/>
      <c r="F11" s="105"/>
      <c r="H11" s="7">
        <v>8</v>
      </c>
      <c r="I11" s="99"/>
      <c r="J11" s="46"/>
      <c r="K11" s="47"/>
      <c r="L11" s="47"/>
      <c r="M11" s="55" t="str">
        <f t="shared" si="1"/>
        <v/>
      </c>
      <c r="N11" s="52" t="str">
        <f t="shared" si="2"/>
        <v/>
      </c>
      <c r="O11" s="8" t="str">
        <f t="shared" si="0"/>
        <v/>
      </c>
      <c r="P11" s="103"/>
      <c r="Q11" s="113"/>
      <c r="S11" s="9" t="s">
        <v>31</v>
      </c>
      <c r="T11" s="26"/>
      <c r="U11" s="26"/>
      <c r="V11" s="94"/>
      <c r="W11" s="94"/>
      <c r="X11" s="9" t="s">
        <v>31</v>
      </c>
      <c r="Y11" s="22">
        <v>1100</v>
      </c>
    </row>
    <row r="12" spans="1:26" ht="18.75" customHeight="1">
      <c r="B12" s="130" t="s">
        <v>89</v>
      </c>
      <c r="C12" s="133"/>
      <c r="D12" s="134"/>
      <c r="E12" s="112"/>
      <c r="F12" s="87" t="s">
        <v>90</v>
      </c>
      <c r="H12" s="7">
        <v>9</v>
      </c>
      <c r="I12" s="99"/>
      <c r="J12" s="46"/>
      <c r="K12" s="47"/>
      <c r="L12" s="47"/>
      <c r="M12" s="55" t="str">
        <f t="shared" si="1"/>
        <v/>
      </c>
      <c r="N12" s="52" t="str">
        <f t="shared" si="2"/>
        <v/>
      </c>
      <c r="O12" s="8" t="str">
        <f t="shared" si="0"/>
        <v/>
      </c>
      <c r="P12" s="103"/>
      <c r="Q12" s="113"/>
      <c r="S12" s="9" t="s">
        <v>32</v>
      </c>
      <c r="T12" s="26"/>
      <c r="U12" s="26"/>
      <c r="V12" s="94"/>
      <c r="W12" s="94"/>
      <c r="X12" s="9" t="s">
        <v>32</v>
      </c>
      <c r="Y12" s="22">
        <v>1500</v>
      </c>
    </row>
    <row r="13" spans="1:26" ht="18.75" customHeight="1">
      <c r="B13" s="135" t="s">
        <v>73</v>
      </c>
      <c r="C13" s="136"/>
      <c r="D13" s="89" t="s">
        <v>71</v>
      </c>
      <c r="E13" s="110"/>
      <c r="F13" s="106" t="s">
        <v>74</v>
      </c>
      <c r="H13" s="7">
        <v>10</v>
      </c>
      <c r="I13" s="99"/>
      <c r="J13" s="46"/>
      <c r="K13" s="47"/>
      <c r="L13" s="47"/>
      <c r="M13" s="55" t="str">
        <f t="shared" si="1"/>
        <v/>
      </c>
      <c r="N13" s="52" t="str">
        <f t="shared" si="2"/>
        <v/>
      </c>
      <c r="O13" s="8" t="str">
        <f t="shared" si="0"/>
        <v/>
      </c>
      <c r="P13" s="103"/>
      <c r="Q13" s="113"/>
      <c r="S13" s="9" t="s">
        <v>33</v>
      </c>
      <c r="T13" s="26"/>
      <c r="U13" s="26"/>
      <c r="V13" s="94"/>
      <c r="W13" s="94"/>
      <c r="X13" s="9" t="s">
        <v>33</v>
      </c>
      <c r="Y13" s="22">
        <v>1500</v>
      </c>
    </row>
    <row r="14" spans="1:26" ht="18.75" customHeight="1">
      <c r="B14" s="137"/>
      <c r="C14" s="138"/>
      <c r="D14" s="89" t="s">
        <v>72</v>
      </c>
      <c r="E14" s="110"/>
      <c r="F14" s="106" t="s">
        <v>75</v>
      </c>
      <c r="H14" s="7">
        <v>11</v>
      </c>
      <c r="I14" s="99"/>
      <c r="J14" s="46"/>
      <c r="K14" s="47"/>
      <c r="L14" s="47"/>
      <c r="M14" s="55" t="str">
        <f t="shared" si="1"/>
        <v/>
      </c>
      <c r="N14" s="52" t="str">
        <f t="shared" si="2"/>
        <v/>
      </c>
      <c r="O14" s="8" t="str">
        <f t="shared" si="0"/>
        <v/>
      </c>
      <c r="P14" s="103"/>
      <c r="Q14" s="113"/>
      <c r="S14" s="9" t="s">
        <v>34</v>
      </c>
      <c r="T14" s="26"/>
      <c r="U14" s="26"/>
      <c r="V14" s="94"/>
      <c r="W14" s="94"/>
      <c r="X14" s="9" t="s">
        <v>34</v>
      </c>
      <c r="Y14" s="95">
        <v>520</v>
      </c>
    </row>
    <row r="15" spans="1:26">
      <c r="B15" s="139" t="s">
        <v>65</v>
      </c>
      <c r="C15" s="140"/>
      <c r="D15" s="141"/>
      <c r="E15" s="88"/>
      <c r="F15" s="86" t="s">
        <v>14</v>
      </c>
      <c r="H15" s="7">
        <v>12</v>
      </c>
      <c r="I15" s="99"/>
      <c r="J15" s="46"/>
      <c r="K15" s="47"/>
      <c r="L15" s="47"/>
      <c r="M15" s="55" t="str">
        <f t="shared" si="1"/>
        <v/>
      </c>
      <c r="N15" s="52" t="str">
        <f t="shared" si="2"/>
        <v/>
      </c>
      <c r="O15" s="8" t="str">
        <f t="shared" si="0"/>
        <v/>
      </c>
      <c r="P15" s="103"/>
      <c r="Q15" s="113"/>
      <c r="S15" s="9" t="s">
        <v>35</v>
      </c>
      <c r="T15" s="26"/>
      <c r="U15" s="26"/>
      <c r="V15" s="94"/>
      <c r="W15" s="94"/>
      <c r="X15" s="9" t="s">
        <v>35</v>
      </c>
      <c r="Y15" s="95">
        <v>520</v>
      </c>
    </row>
    <row r="16" spans="1:26">
      <c r="B16" s="142"/>
      <c r="C16" s="143"/>
      <c r="D16" s="144"/>
      <c r="E16" s="108"/>
      <c r="F16" s="148" t="s">
        <v>15</v>
      </c>
      <c r="H16" s="7">
        <v>13</v>
      </c>
      <c r="I16" s="99"/>
      <c r="J16" s="46"/>
      <c r="K16" s="47"/>
      <c r="L16" s="47"/>
      <c r="M16" s="55" t="str">
        <f t="shared" si="1"/>
        <v/>
      </c>
      <c r="N16" s="52" t="str">
        <f t="shared" si="2"/>
        <v/>
      </c>
      <c r="O16" s="8" t="str">
        <f t="shared" si="0"/>
        <v/>
      </c>
      <c r="P16" s="103"/>
      <c r="Q16" s="113"/>
      <c r="S16" s="94"/>
      <c r="T16" s="26"/>
      <c r="U16" s="26"/>
      <c r="V16" s="94"/>
      <c r="W16" s="94"/>
      <c r="X16" s="96"/>
      <c r="Y16" s="96"/>
    </row>
    <row r="17" spans="2:25">
      <c r="B17" s="145"/>
      <c r="C17" s="146"/>
      <c r="D17" s="147"/>
      <c r="E17" s="109"/>
      <c r="F17" s="149"/>
      <c r="H17" s="7">
        <v>14</v>
      </c>
      <c r="I17" s="99"/>
      <c r="J17" s="46"/>
      <c r="K17" s="47"/>
      <c r="L17" s="47"/>
      <c r="M17" s="55" t="str">
        <f t="shared" si="1"/>
        <v/>
      </c>
      <c r="N17" s="52" t="str">
        <f t="shared" si="2"/>
        <v/>
      </c>
      <c r="O17" s="8" t="str">
        <f t="shared" si="0"/>
        <v/>
      </c>
      <c r="P17" s="103"/>
      <c r="Q17" s="113"/>
      <c r="S17" s="28"/>
      <c r="T17" s="26"/>
      <c r="U17" s="26"/>
      <c r="V17" s="94"/>
      <c r="W17" s="94"/>
      <c r="X17" s="26"/>
      <c r="Y17" s="97"/>
    </row>
    <row r="18" spans="2:25">
      <c r="B18" s="126" t="s">
        <v>96</v>
      </c>
      <c r="C18" s="127"/>
      <c r="D18" s="127"/>
      <c r="E18" s="127"/>
      <c r="F18" s="127"/>
      <c r="H18" s="7">
        <v>15</v>
      </c>
      <c r="I18" s="99"/>
      <c r="J18" s="46"/>
      <c r="K18" s="47"/>
      <c r="L18" s="47"/>
      <c r="M18" s="55" t="str">
        <f t="shared" si="1"/>
        <v/>
      </c>
      <c r="N18" s="52" t="str">
        <f t="shared" si="2"/>
        <v/>
      </c>
      <c r="O18" s="8" t="str">
        <f t="shared" si="0"/>
        <v/>
      </c>
      <c r="P18" s="103"/>
      <c r="Q18" s="113"/>
      <c r="S18" s="26"/>
      <c r="T18" s="26"/>
      <c r="U18" s="26"/>
      <c r="V18" s="94"/>
      <c r="W18" s="94"/>
      <c r="X18" s="26"/>
      <c r="Y18" s="97"/>
    </row>
    <row r="19" spans="2:25">
      <c r="B19" s="127"/>
      <c r="C19" s="127"/>
      <c r="D19" s="127"/>
      <c r="E19" s="127"/>
      <c r="F19" s="127"/>
      <c r="H19" s="7">
        <v>16</v>
      </c>
      <c r="I19" s="99"/>
      <c r="J19" s="46"/>
      <c r="K19" s="47"/>
      <c r="L19" s="47"/>
      <c r="M19" s="55" t="str">
        <f t="shared" si="1"/>
        <v/>
      </c>
      <c r="N19" s="52" t="str">
        <f t="shared" si="2"/>
        <v/>
      </c>
      <c r="O19" s="8" t="str">
        <f t="shared" si="0"/>
        <v/>
      </c>
      <c r="P19" s="103"/>
      <c r="Q19" s="113"/>
      <c r="S19" s="26"/>
      <c r="T19" s="26"/>
      <c r="U19" s="26"/>
      <c r="V19" s="94"/>
      <c r="W19" s="94"/>
      <c r="X19" s="26"/>
      <c r="Y19" s="97"/>
    </row>
    <row r="20" spans="2:25">
      <c r="B20" s="127"/>
      <c r="C20" s="127"/>
      <c r="D20" s="127"/>
      <c r="E20" s="127"/>
      <c r="F20" s="127"/>
      <c r="H20" s="7">
        <v>17</v>
      </c>
      <c r="I20" s="99"/>
      <c r="J20" s="46"/>
      <c r="K20" s="47"/>
      <c r="L20" s="47"/>
      <c r="M20" s="55" t="str">
        <f t="shared" si="1"/>
        <v/>
      </c>
      <c r="N20" s="52" t="str">
        <f t="shared" si="2"/>
        <v/>
      </c>
      <c r="O20" s="8" t="str">
        <f t="shared" si="0"/>
        <v/>
      </c>
      <c r="P20" s="103"/>
      <c r="Q20" s="113"/>
      <c r="S20" s="26"/>
      <c r="T20" s="26"/>
      <c r="U20" s="26"/>
      <c r="V20" s="94"/>
      <c r="W20" s="94"/>
      <c r="X20" s="26"/>
      <c r="Y20" s="97"/>
    </row>
    <row r="21" spans="2:25" ht="18.75" customHeight="1">
      <c r="B21" s="127"/>
      <c r="C21" s="127"/>
      <c r="D21" s="127"/>
      <c r="E21" s="127"/>
      <c r="F21" s="127"/>
      <c r="H21" s="7">
        <v>18</v>
      </c>
      <c r="I21" s="99"/>
      <c r="J21" s="46"/>
      <c r="K21" s="47"/>
      <c r="L21" s="47"/>
      <c r="M21" s="55" t="str">
        <f t="shared" si="1"/>
        <v/>
      </c>
      <c r="N21" s="52" t="str">
        <f t="shared" si="2"/>
        <v/>
      </c>
      <c r="O21" s="8" t="str">
        <f t="shared" si="0"/>
        <v/>
      </c>
      <c r="P21" s="103"/>
      <c r="Q21" s="113"/>
      <c r="S21" s="26"/>
      <c r="T21" s="26"/>
      <c r="U21" s="26"/>
      <c r="V21" s="94"/>
      <c r="W21" s="94"/>
      <c r="X21" s="26"/>
      <c r="Y21" s="97"/>
    </row>
    <row r="22" spans="2:25">
      <c r="B22" s="127"/>
      <c r="C22" s="127"/>
      <c r="D22" s="127"/>
      <c r="E22" s="127"/>
      <c r="F22" s="127"/>
      <c r="H22" s="7">
        <v>19</v>
      </c>
      <c r="I22" s="99"/>
      <c r="J22" s="46"/>
      <c r="K22" s="47"/>
      <c r="L22" s="47"/>
      <c r="M22" s="55" t="str">
        <f t="shared" si="1"/>
        <v/>
      </c>
      <c r="N22" s="52" t="str">
        <f t="shared" si="2"/>
        <v/>
      </c>
      <c r="O22" s="8" t="str">
        <f t="shared" si="0"/>
        <v/>
      </c>
      <c r="P22" s="103"/>
      <c r="Q22" s="113"/>
      <c r="S22" s="94"/>
      <c r="T22" s="94"/>
      <c r="U22" s="27"/>
      <c r="V22" s="94"/>
      <c r="W22" s="94"/>
      <c r="X22" s="94"/>
      <c r="Y22" s="94"/>
    </row>
    <row r="23" spans="2:25">
      <c r="B23" s="127"/>
      <c r="C23" s="127"/>
      <c r="D23" s="127"/>
      <c r="E23" s="127"/>
      <c r="F23" s="127"/>
      <c r="H23" s="7">
        <v>20</v>
      </c>
      <c r="I23" s="99"/>
      <c r="J23" s="46"/>
      <c r="K23" s="47"/>
      <c r="L23" s="47"/>
      <c r="M23" s="55" t="str">
        <f t="shared" si="1"/>
        <v/>
      </c>
      <c r="N23" s="52" t="str">
        <f t="shared" si="2"/>
        <v/>
      </c>
      <c r="O23" s="8" t="str">
        <f>IF(M23="","",IF($E$13="特定大型教育研究ﾌﾟﾛｼﾞｪｸﾄ拠点規程（別表2）に規定する拠点",0,(M23*VLOOKUP(I23,$X$3:$Y$15,2,FALSE))))</f>
        <v/>
      </c>
      <c r="P23" s="103"/>
      <c r="Q23" s="113"/>
      <c r="U23" s="94"/>
    </row>
    <row r="24" spans="2:25">
      <c r="B24" s="127"/>
      <c r="C24" s="127"/>
      <c r="D24" s="127"/>
      <c r="E24" s="127"/>
      <c r="F24" s="127"/>
      <c r="H24" s="7">
        <v>21</v>
      </c>
      <c r="I24" s="99"/>
      <c r="J24" s="46"/>
      <c r="K24" s="47"/>
      <c r="L24" s="47"/>
      <c r="M24" s="55" t="str">
        <f t="shared" si="1"/>
        <v/>
      </c>
      <c r="N24" s="52" t="str">
        <f t="shared" si="2"/>
        <v/>
      </c>
      <c r="O24" s="8" t="str">
        <f t="shared" si="0"/>
        <v/>
      </c>
      <c r="P24" s="103"/>
      <c r="Q24" s="113"/>
    </row>
    <row r="25" spans="2:25">
      <c r="B25" s="127"/>
      <c r="C25" s="127"/>
      <c r="D25" s="127"/>
      <c r="E25" s="127"/>
      <c r="F25" s="127"/>
      <c r="H25" s="7">
        <v>22</v>
      </c>
      <c r="I25" s="99"/>
      <c r="J25" s="46"/>
      <c r="K25" s="47"/>
      <c r="L25" s="47"/>
      <c r="M25" s="55" t="str">
        <f t="shared" si="1"/>
        <v/>
      </c>
      <c r="N25" s="52" t="str">
        <f t="shared" si="2"/>
        <v/>
      </c>
      <c r="O25" s="8" t="str">
        <f t="shared" si="0"/>
        <v/>
      </c>
      <c r="P25" s="103"/>
      <c r="Q25" s="113"/>
    </row>
    <row r="26" spans="2:25">
      <c r="B26" s="127"/>
      <c r="C26" s="127"/>
      <c r="D26" s="127"/>
      <c r="E26" s="127"/>
      <c r="F26" s="127"/>
      <c r="H26" s="7">
        <v>23</v>
      </c>
      <c r="I26" s="99"/>
      <c r="J26" s="46"/>
      <c r="K26" s="47"/>
      <c r="L26" s="47"/>
      <c r="M26" s="55" t="str">
        <f t="shared" si="1"/>
        <v/>
      </c>
      <c r="N26" s="52" t="str">
        <f t="shared" si="2"/>
        <v/>
      </c>
      <c r="O26" s="8" t="str">
        <f t="shared" si="0"/>
        <v/>
      </c>
      <c r="P26" s="103"/>
      <c r="Q26" s="113"/>
      <c r="U26" s="23"/>
    </row>
    <row r="27" spans="2:25" ht="26.25" customHeight="1">
      <c r="B27" s="127"/>
      <c r="C27" s="127"/>
      <c r="D27" s="127"/>
      <c r="E27" s="127"/>
      <c r="F27" s="127"/>
      <c r="H27" s="7">
        <v>24</v>
      </c>
      <c r="I27" s="99"/>
      <c r="J27" s="46"/>
      <c r="K27" s="47"/>
      <c r="L27" s="47"/>
      <c r="M27" s="55" t="str">
        <f>IF(J27="","",CEILING((L27-K27)*24,1))</f>
        <v/>
      </c>
      <c r="N27" s="52" t="str">
        <f t="shared" si="2"/>
        <v/>
      </c>
      <c r="O27" s="8" t="str">
        <f t="shared" si="0"/>
        <v/>
      </c>
      <c r="P27" s="103"/>
      <c r="Q27" s="113"/>
    </row>
    <row r="28" spans="2:25" ht="18.75" customHeight="1">
      <c r="B28" s="127"/>
      <c r="C28" s="127"/>
      <c r="D28" s="127"/>
      <c r="E28" s="127"/>
      <c r="F28" s="127"/>
      <c r="H28" s="7">
        <v>25</v>
      </c>
      <c r="I28" s="99"/>
      <c r="J28" s="46"/>
      <c r="K28" s="47"/>
      <c r="L28" s="47"/>
      <c r="M28" s="55" t="str">
        <f t="shared" si="1"/>
        <v/>
      </c>
      <c r="N28" s="52" t="str">
        <f t="shared" si="2"/>
        <v/>
      </c>
      <c r="O28" s="8" t="str">
        <f t="shared" si="0"/>
        <v/>
      </c>
      <c r="P28" s="103"/>
      <c r="Q28" s="113"/>
    </row>
    <row r="29" spans="2:25">
      <c r="B29" s="127"/>
      <c r="C29" s="127"/>
      <c r="D29" s="127"/>
      <c r="E29" s="127"/>
      <c r="F29" s="127"/>
      <c r="H29" s="7">
        <v>26</v>
      </c>
      <c r="I29" s="99"/>
      <c r="J29" s="46"/>
      <c r="K29" s="47"/>
      <c r="L29" s="47"/>
      <c r="M29" s="55" t="str">
        <f t="shared" si="1"/>
        <v/>
      </c>
      <c r="N29" s="52" t="str">
        <f t="shared" si="2"/>
        <v/>
      </c>
      <c r="O29" s="8" t="str">
        <f t="shared" si="0"/>
        <v/>
      </c>
      <c r="P29" s="103"/>
      <c r="Q29" s="113"/>
      <c r="S29" s="10"/>
    </row>
    <row r="30" spans="2:25">
      <c r="B30" s="127"/>
      <c r="C30" s="127"/>
      <c r="D30" s="127"/>
      <c r="E30" s="127"/>
      <c r="F30" s="127"/>
      <c r="H30" s="7">
        <v>27</v>
      </c>
      <c r="I30" s="99"/>
      <c r="J30" s="46"/>
      <c r="K30" s="47"/>
      <c r="L30" s="47"/>
      <c r="M30" s="55" t="str">
        <f t="shared" si="1"/>
        <v/>
      </c>
      <c r="N30" s="52" t="str">
        <f t="shared" si="2"/>
        <v/>
      </c>
      <c r="O30" s="8" t="str">
        <f t="shared" si="0"/>
        <v/>
      </c>
      <c r="P30" s="103"/>
      <c r="Q30" s="113"/>
    </row>
    <row r="31" spans="2:25">
      <c r="B31" s="127"/>
      <c r="C31" s="127"/>
      <c r="D31" s="127"/>
      <c r="E31" s="127"/>
      <c r="F31" s="127"/>
      <c r="H31" s="7">
        <v>28</v>
      </c>
      <c r="I31" s="99"/>
      <c r="J31" s="46"/>
      <c r="K31" s="47"/>
      <c r="L31" s="47"/>
      <c r="M31" s="55" t="str">
        <f t="shared" si="1"/>
        <v/>
      </c>
      <c r="N31" s="52" t="str">
        <f t="shared" si="2"/>
        <v/>
      </c>
      <c r="O31" s="8" t="str">
        <f t="shared" si="0"/>
        <v/>
      </c>
      <c r="P31" s="103"/>
      <c r="Q31" s="113"/>
    </row>
    <row r="32" spans="2:25">
      <c r="B32" s="127"/>
      <c r="C32" s="127"/>
      <c r="D32" s="127"/>
      <c r="E32" s="127"/>
      <c r="F32" s="127"/>
      <c r="H32" s="7">
        <v>29</v>
      </c>
      <c r="I32" s="99"/>
      <c r="J32" s="46"/>
      <c r="K32" s="47"/>
      <c r="L32" s="47"/>
      <c r="M32" s="55" t="str">
        <f t="shared" si="1"/>
        <v/>
      </c>
      <c r="N32" s="52" t="str">
        <f t="shared" si="2"/>
        <v/>
      </c>
      <c r="O32" s="8" t="str">
        <f t="shared" si="0"/>
        <v/>
      </c>
      <c r="P32" s="103"/>
      <c r="Q32" s="113"/>
    </row>
    <row r="33" spans="2:21">
      <c r="B33" s="127"/>
      <c r="C33" s="127"/>
      <c r="D33" s="127"/>
      <c r="E33" s="127"/>
      <c r="F33" s="127"/>
      <c r="H33" s="7">
        <v>30</v>
      </c>
      <c r="I33" s="99"/>
      <c r="J33" s="46"/>
      <c r="K33" s="47"/>
      <c r="L33" s="47"/>
      <c r="M33" s="55" t="str">
        <f t="shared" si="1"/>
        <v/>
      </c>
      <c r="N33" s="52" t="str">
        <f t="shared" si="2"/>
        <v/>
      </c>
      <c r="O33" s="8" t="str">
        <f t="shared" si="0"/>
        <v/>
      </c>
      <c r="P33" s="103"/>
      <c r="Q33" s="113"/>
      <c r="U33" s="11"/>
    </row>
    <row r="34" spans="2:21" ht="19.5" thickBot="1">
      <c r="B34" s="127"/>
      <c r="C34" s="127"/>
      <c r="D34" s="127"/>
      <c r="E34" s="127"/>
      <c r="F34" s="127"/>
      <c r="H34" s="31">
        <v>31</v>
      </c>
      <c r="I34" s="99"/>
      <c r="J34" s="48"/>
      <c r="K34" s="49"/>
      <c r="L34" s="49"/>
      <c r="M34" s="55" t="str">
        <f t="shared" si="1"/>
        <v/>
      </c>
      <c r="N34" s="52" t="str">
        <f t="shared" si="2"/>
        <v/>
      </c>
      <c r="O34" s="8" t="str">
        <f t="shared" si="0"/>
        <v/>
      </c>
      <c r="P34" s="103"/>
      <c r="Q34" s="114"/>
      <c r="U34" s="11"/>
    </row>
    <row r="35" spans="2:21" ht="19.5" thickBot="1">
      <c r="B35" s="127"/>
      <c r="C35" s="127"/>
      <c r="D35" s="127"/>
      <c r="E35" s="127"/>
      <c r="F35" s="127"/>
      <c r="H35" s="123" t="s">
        <v>6</v>
      </c>
      <c r="I35" s="124"/>
      <c r="J35" s="125"/>
      <c r="K35" s="43"/>
      <c r="L35" s="43"/>
      <c r="M35" s="44" t="str">
        <f t="shared" ref="M35:M36" si="3">IF(J35="","",CEILING((L35-K35)*24,1))</f>
        <v/>
      </c>
      <c r="N35" s="44"/>
      <c r="O35" s="45">
        <f>SUM(O4:O34)</f>
        <v>0</v>
      </c>
      <c r="P35" s="45"/>
      <c r="Q35" s="45"/>
      <c r="U35" s="11"/>
    </row>
    <row r="36" spans="2:21">
      <c r="B36" s="104"/>
      <c r="C36" s="104"/>
      <c r="D36" s="104"/>
      <c r="E36" s="104"/>
      <c r="F36" s="104"/>
      <c r="H36" s="23"/>
      <c r="I36" s="23"/>
      <c r="J36" s="23"/>
      <c r="K36" s="42"/>
      <c r="L36" s="42"/>
      <c r="M36" s="36" t="str">
        <f t="shared" si="3"/>
        <v/>
      </c>
      <c r="N36" s="36"/>
      <c r="O36" s="32"/>
      <c r="P36" s="32"/>
      <c r="Q36" s="32"/>
      <c r="U36" s="11"/>
    </row>
    <row r="37" spans="2:21">
      <c r="B37" s="104"/>
      <c r="C37" s="104"/>
      <c r="D37" s="104"/>
      <c r="E37" s="104"/>
      <c r="F37" s="104"/>
      <c r="H37" s="32"/>
      <c r="I37" s="23"/>
      <c r="J37" s="32"/>
      <c r="K37" s="32"/>
      <c r="L37" s="32"/>
      <c r="M37" s="32"/>
      <c r="N37" s="32"/>
      <c r="O37" s="32"/>
      <c r="P37" s="32"/>
      <c r="Q37" s="32"/>
      <c r="U37" s="11"/>
    </row>
    <row r="38" spans="2:21">
      <c r="B38" s="104"/>
      <c r="C38" s="104"/>
      <c r="D38" s="104"/>
      <c r="E38" s="104"/>
      <c r="F38" s="104"/>
      <c r="K38" s="39"/>
      <c r="L38" s="39"/>
      <c r="M38" s="39"/>
      <c r="N38" s="39"/>
      <c r="O38" s="39"/>
      <c r="P38" s="39"/>
      <c r="Q38" s="39"/>
      <c r="U38" s="11"/>
    </row>
    <row r="39" spans="2:21" ht="23.25" customHeight="1">
      <c r="B39" s="104"/>
      <c r="C39" s="104"/>
      <c r="D39" s="104"/>
      <c r="E39" s="104"/>
      <c r="F39" s="104"/>
      <c r="K39" s="38"/>
      <c r="L39" s="32"/>
      <c r="M39" s="32"/>
      <c r="N39" s="32"/>
      <c r="O39" s="32"/>
      <c r="P39" s="32"/>
      <c r="Q39" s="32"/>
      <c r="U39" s="11"/>
    </row>
    <row r="40" spans="2:21" ht="23.25" customHeight="1">
      <c r="B40" s="104"/>
      <c r="C40" s="104"/>
      <c r="D40" s="104"/>
      <c r="E40" s="104"/>
      <c r="F40" s="104"/>
      <c r="K40" s="39"/>
      <c r="L40" s="39"/>
      <c r="M40" s="32"/>
      <c r="N40" s="32"/>
      <c r="O40" s="32"/>
      <c r="P40" s="32"/>
      <c r="Q40" s="32"/>
    </row>
    <row r="41" spans="2:21" ht="23.25" customHeight="1">
      <c r="K41" s="40"/>
      <c r="L41" s="32"/>
      <c r="M41" s="32"/>
      <c r="N41" s="32"/>
      <c r="O41" s="41"/>
      <c r="P41" s="41"/>
      <c r="Q41" s="41"/>
    </row>
    <row r="42" spans="2:21" ht="23.25" customHeight="1">
      <c r="H42" s="32"/>
      <c r="I42" s="33"/>
      <c r="J42" s="34"/>
      <c r="K42" s="35"/>
      <c r="L42" s="35"/>
      <c r="M42" s="36"/>
      <c r="N42" s="36"/>
      <c r="O42" s="37"/>
      <c r="P42" s="37"/>
      <c r="Q42" s="37"/>
    </row>
    <row r="43" spans="2:21" ht="23.25" customHeight="1">
      <c r="H43" s="32"/>
      <c r="I43" s="33"/>
      <c r="J43" s="34"/>
      <c r="K43" s="35"/>
      <c r="L43" s="35"/>
      <c r="M43" s="36"/>
      <c r="N43" s="36"/>
      <c r="O43" s="37"/>
      <c r="P43" s="37"/>
      <c r="Q43" s="37"/>
    </row>
    <row r="44" spans="2:21" ht="23.25" customHeight="1">
      <c r="B44" s="98"/>
      <c r="C44" s="98"/>
      <c r="D44" s="98"/>
      <c r="E44" s="98"/>
      <c r="F44" s="98"/>
      <c r="H44" s="32"/>
      <c r="I44" s="33"/>
      <c r="J44" s="34"/>
      <c r="K44" s="35"/>
      <c r="L44" s="35"/>
      <c r="M44" s="36"/>
      <c r="N44" s="36"/>
      <c r="O44" s="37"/>
      <c r="P44" s="37"/>
      <c r="Q44" s="37"/>
    </row>
    <row r="45" spans="2:21" ht="23.25" customHeight="1">
      <c r="B45" s="98"/>
      <c r="C45" s="98"/>
      <c r="D45" s="98"/>
      <c r="E45" s="98"/>
      <c r="F45" s="98"/>
      <c r="H45" s="32"/>
      <c r="I45" s="33"/>
      <c r="J45" s="34"/>
      <c r="K45" s="35"/>
      <c r="L45" s="35"/>
      <c r="M45" s="36"/>
      <c r="N45" s="36"/>
      <c r="O45" s="37"/>
      <c r="P45" s="37"/>
      <c r="Q45" s="37"/>
    </row>
    <row r="46" spans="2:21" ht="23.25" customHeight="1">
      <c r="B46" s="98"/>
      <c r="C46" s="98"/>
      <c r="D46" s="98"/>
      <c r="E46" s="98"/>
      <c r="F46" s="98"/>
      <c r="H46" s="32"/>
      <c r="I46" s="33"/>
      <c r="J46" s="34"/>
      <c r="K46" s="35"/>
      <c r="L46" s="35"/>
      <c r="M46" s="36"/>
      <c r="N46" s="36"/>
      <c r="O46" s="37"/>
      <c r="P46" s="37"/>
      <c r="Q46" s="37"/>
    </row>
    <row r="47" spans="2:21" ht="23.25" customHeight="1">
      <c r="B47" s="98"/>
      <c r="C47" s="98"/>
      <c r="D47" s="98"/>
      <c r="E47" s="98"/>
      <c r="F47" s="98"/>
      <c r="H47" s="32"/>
      <c r="I47" s="33"/>
      <c r="J47" s="34"/>
      <c r="K47" s="35"/>
      <c r="L47" s="35"/>
      <c r="M47" s="36"/>
      <c r="N47" s="36"/>
      <c r="O47" s="37"/>
      <c r="P47" s="37"/>
      <c r="Q47" s="37"/>
    </row>
    <row r="48" spans="2:21">
      <c r="H48" s="32"/>
      <c r="I48" s="33"/>
      <c r="J48" s="34"/>
      <c r="K48" s="35"/>
      <c r="L48" s="35"/>
      <c r="M48" s="36"/>
      <c r="N48" s="36"/>
      <c r="O48" s="37"/>
      <c r="P48" s="37"/>
      <c r="Q48" s="37"/>
    </row>
    <row r="49" spans="8:17">
      <c r="H49" s="32"/>
      <c r="I49" s="33"/>
      <c r="J49" s="34"/>
      <c r="K49" s="35"/>
      <c r="L49" s="35"/>
      <c r="M49" s="36"/>
      <c r="N49" s="36"/>
      <c r="O49" s="37"/>
      <c r="P49" s="37"/>
      <c r="Q49" s="37"/>
    </row>
    <row r="50" spans="8:17">
      <c r="H50" s="32"/>
      <c r="I50" s="33"/>
      <c r="J50" s="34"/>
      <c r="K50" s="35"/>
      <c r="L50" s="35"/>
      <c r="M50" s="36"/>
      <c r="N50" s="36"/>
      <c r="O50" s="37"/>
      <c r="P50" s="37"/>
      <c r="Q50" s="37"/>
    </row>
    <row r="51" spans="8:17">
      <c r="H51" s="32"/>
      <c r="I51" s="33"/>
      <c r="J51" s="34"/>
      <c r="K51" s="35"/>
      <c r="L51" s="35"/>
      <c r="M51" s="36"/>
      <c r="N51" s="36"/>
      <c r="O51" s="37"/>
      <c r="P51" s="37"/>
      <c r="Q51" s="37"/>
    </row>
    <row r="52" spans="8:17">
      <c r="H52" s="32"/>
      <c r="I52" s="33"/>
      <c r="J52" s="34"/>
      <c r="K52" s="35"/>
      <c r="L52" s="35"/>
      <c r="M52" s="36"/>
      <c r="N52" s="36"/>
      <c r="O52" s="37"/>
      <c r="P52" s="37"/>
      <c r="Q52" s="37"/>
    </row>
    <row r="53" spans="8:17">
      <c r="H53" s="32"/>
      <c r="I53" s="33"/>
      <c r="J53" s="34"/>
      <c r="K53" s="35"/>
      <c r="L53" s="35"/>
      <c r="M53" s="36"/>
      <c r="N53" s="36"/>
      <c r="O53" s="37"/>
      <c r="P53" s="37"/>
      <c r="Q53" s="37"/>
    </row>
    <row r="54" spans="8:17">
      <c r="H54" s="32"/>
      <c r="I54" s="33"/>
      <c r="J54" s="34"/>
      <c r="K54" s="35"/>
      <c r="L54" s="35"/>
      <c r="M54" s="36"/>
      <c r="N54" s="36"/>
      <c r="O54" s="37"/>
      <c r="P54" s="37"/>
      <c r="Q54" s="37"/>
    </row>
    <row r="55" spans="8:17">
      <c r="H55" s="32"/>
      <c r="I55" s="33"/>
      <c r="J55" s="34"/>
      <c r="K55" s="35"/>
      <c r="L55" s="35"/>
      <c r="M55" s="36"/>
      <c r="N55" s="36"/>
      <c r="O55" s="37"/>
      <c r="P55" s="37"/>
      <c r="Q55" s="37"/>
    </row>
    <row r="56" spans="8:17">
      <c r="H56" s="32"/>
      <c r="I56" s="33"/>
      <c r="J56" s="34"/>
      <c r="K56" s="35"/>
      <c r="L56" s="35"/>
      <c r="M56" s="36"/>
      <c r="N56" s="36"/>
      <c r="O56" s="37"/>
      <c r="P56" s="37"/>
      <c r="Q56" s="37"/>
    </row>
  </sheetData>
  <sheetProtection selectLockedCells="1"/>
  <mergeCells count="19">
    <mergeCell ref="S1:V1"/>
    <mergeCell ref="B3:D3"/>
    <mergeCell ref="B4:D4"/>
    <mergeCell ref="B9:D9"/>
    <mergeCell ref="B5:B8"/>
    <mergeCell ref="C5:D5"/>
    <mergeCell ref="C6:D6"/>
    <mergeCell ref="C8:D8"/>
    <mergeCell ref="C7:D7"/>
    <mergeCell ref="H35:J35"/>
    <mergeCell ref="B18:F35"/>
    <mergeCell ref="B1:F1"/>
    <mergeCell ref="H1:Q1"/>
    <mergeCell ref="B10:D10"/>
    <mergeCell ref="B11:D11"/>
    <mergeCell ref="B12:D12"/>
    <mergeCell ref="B13:C14"/>
    <mergeCell ref="B15:D17"/>
    <mergeCell ref="F16:F17"/>
  </mergeCells>
  <phoneticPr fontId="5"/>
  <conditionalFormatting sqref="J42:Q56 K7:L34 J6:J34 M35:N36 M4:P34">
    <cfRule type="expression" dxfId="19" priority="29">
      <formula>$K4="男"</formula>
    </cfRule>
    <cfRule type="expression" dxfId="18" priority="30">
      <formula>$K4="女"</formula>
    </cfRule>
  </conditionalFormatting>
  <conditionalFormatting sqref="L4 J4">
    <cfRule type="expression" dxfId="17" priority="17">
      <formula>$K4="男"</formula>
    </cfRule>
    <cfRule type="expression" dxfId="16" priority="18">
      <formula>$K4="女"</formula>
    </cfRule>
  </conditionalFormatting>
  <conditionalFormatting sqref="K4">
    <cfRule type="expression" dxfId="15" priority="15">
      <formula>$K4="男"</formula>
    </cfRule>
    <cfRule type="expression" dxfId="14" priority="16">
      <formula>$K4="女"</formula>
    </cfRule>
  </conditionalFormatting>
  <conditionalFormatting sqref="L6">
    <cfRule type="expression" dxfId="13" priority="9">
      <formula>$K6="男"</formula>
    </cfRule>
    <cfRule type="expression" dxfId="12" priority="10">
      <formula>$K6="女"</formula>
    </cfRule>
  </conditionalFormatting>
  <conditionalFormatting sqref="K6">
    <cfRule type="expression" dxfId="11" priority="7">
      <formula>$K6="男"</formula>
    </cfRule>
    <cfRule type="expression" dxfId="10" priority="8">
      <formula>$K6="女"</formula>
    </cfRule>
  </conditionalFormatting>
  <conditionalFormatting sqref="Q4:Q34">
    <cfRule type="expression" dxfId="9" priority="5">
      <formula>$K4="男"</formula>
    </cfRule>
    <cfRule type="expression" dxfId="8" priority="6">
      <formula>$K4="女"</formula>
    </cfRule>
  </conditionalFormatting>
  <conditionalFormatting sqref="L5 J5">
    <cfRule type="expression" dxfId="7" priority="3">
      <formula>$K5="男"</formula>
    </cfRule>
    <cfRule type="expression" dxfId="6" priority="4">
      <formula>$K5="女"</formula>
    </cfRule>
  </conditionalFormatting>
  <conditionalFormatting sqref="K5">
    <cfRule type="expression" dxfId="5" priority="1">
      <formula>$K5="男"</formula>
    </cfRule>
    <cfRule type="expression" dxfId="4" priority="2">
      <formula>$K5="女"</formula>
    </cfRule>
  </conditionalFormatting>
  <dataValidations count="7">
    <dataValidation imeMode="off" allowBlank="1" showInputMessage="1" showErrorMessage="1" sqref="E7:E8 E4 E14" xr:uid="{E6B67028-CE78-47A1-9A18-6F0CE642355A}"/>
    <dataValidation imeMode="on" allowBlank="1" showInputMessage="1" showErrorMessage="1" sqref="E16 E5:E6 J36 E11 J38:J56 J4:J34" xr:uid="{E54726D5-2969-4C51-9B52-CB4C009FAD74}"/>
    <dataValidation type="list" imeMode="on" allowBlank="1" showInputMessage="1" showErrorMessage="1" prompt="教育・研究・その他からお選びください。" sqref="E15" xr:uid="{41F2AE5C-D145-4541-B1D5-0D8D7735E8B7}">
      <formula1>$V$3:$V$5</formula1>
    </dataValidation>
    <dataValidation type="list" allowBlank="1" showInputMessage="1" showErrorMessage="1" sqref="I4:I34" xr:uid="{243E5859-8241-42B2-83C6-F1E6654E2DDA}">
      <formula1>$S$3:$S$15</formula1>
    </dataValidation>
    <dataValidation type="list" allowBlank="1" showInputMessage="1" showErrorMessage="1" sqref="P4:P34" xr:uid="{2653FDFD-5456-4421-9F6D-600A1F04D5BF}">
      <formula1>$T$3:$T$6</formula1>
    </dataValidation>
    <dataValidation type="list" allowBlank="1" showInputMessage="1" showErrorMessage="1" sqref="I36 I38:I56" xr:uid="{00C2A668-D7AC-4F0D-B741-714AE61192DC}">
      <formula1>#REF!</formula1>
    </dataValidation>
    <dataValidation type="list" imeMode="off" allowBlank="1" showInputMessage="1" showErrorMessage="1" sqref="E13" xr:uid="{AD7592C8-1C39-4A9A-9C44-9663E7360217}">
      <formula1>$U$3:$U$10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4A55-3095-4D9C-8BC8-4C4500A0BB7E}">
  <sheetPr codeName="Sheet2">
    <pageSetUpPr fitToPage="1"/>
  </sheetPr>
  <dimension ref="A1:I32"/>
  <sheetViews>
    <sheetView topLeftCell="A19" workbookViewId="0">
      <selection activeCell="I3" sqref="I3:I4"/>
    </sheetView>
  </sheetViews>
  <sheetFormatPr defaultRowHeight="18.75"/>
  <cols>
    <col min="1" max="1" width="5.75" customWidth="1"/>
    <col min="2" max="6" width="12.75" customWidth="1"/>
    <col min="7" max="7" width="10.875" customWidth="1"/>
  </cols>
  <sheetData>
    <row r="1" spans="1:9">
      <c r="A1" s="183" t="s">
        <v>87</v>
      </c>
      <c r="B1" s="183"/>
      <c r="C1" s="183"/>
      <c r="D1" s="183"/>
      <c r="E1" s="183"/>
      <c r="F1" s="183"/>
      <c r="G1" s="13"/>
      <c r="H1" s="13"/>
      <c r="I1" s="13"/>
    </row>
    <row r="2" spans="1:9" ht="28.5">
      <c r="A2" s="193" t="s">
        <v>60</v>
      </c>
      <c r="B2" s="193"/>
      <c r="C2" s="193"/>
      <c r="D2" s="193"/>
      <c r="E2" s="193"/>
      <c r="F2" s="193"/>
      <c r="G2" s="193"/>
      <c r="H2" s="14"/>
      <c r="I2" s="15" t="s">
        <v>16</v>
      </c>
    </row>
    <row r="3" spans="1:9">
      <c r="A3" s="198" t="str">
        <f>IF(I3="","（No．　　　）","（No．"&amp;I3&amp;"）")</f>
        <v>（No．　　　）</v>
      </c>
      <c r="B3" s="198"/>
      <c r="C3" s="198"/>
      <c r="D3" s="198"/>
      <c r="E3" s="198"/>
      <c r="F3" s="198"/>
      <c r="G3" s="198"/>
      <c r="H3" s="14"/>
      <c r="I3" s="197"/>
    </row>
    <row r="4" spans="1:9">
      <c r="A4" s="191" t="str">
        <f>IF(申込画面!E4="","令和　　　年　　　月　　　日",TEXT(申込画面!E4,"ggge年m月d日"))</f>
        <v>令和　　　年　　　月　　　日</v>
      </c>
      <c r="B4" s="191"/>
      <c r="C4" s="191"/>
      <c r="D4" s="191"/>
      <c r="E4" s="191"/>
      <c r="F4" s="191"/>
      <c r="G4" s="191"/>
      <c r="H4" s="14"/>
      <c r="I4" s="197"/>
    </row>
    <row r="5" spans="1:9" ht="19.5" customHeight="1">
      <c r="A5" s="183" t="s">
        <v>20</v>
      </c>
      <c r="B5" s="183"/>
      <c r="C5" s="183"/>
      <c r="D5" s="183"/>
      <c r="E5" s="183"/>
      <c r="F5" s="183"/>
      <c r="G5" s="16"/>
      <c r="H5" s="13"/>
      <c r="I5" s="13"/>
    </row>
    <row r="6" spans="1:9" ht="25.5" customHeight="1">
      <c r="A6" s="16"/>
      <c r="B6" s="16"/>
      <c r="C6" s="16"/>
      <c r="D6" s="17" t="s">
        <v>9</v>
      </c>
      <c r="E6" s="199" t="str">
        <f>IF(申込画面!E5="","",申込画面!E5)</f>
        <v/>
      </c>
      <c r="F6" s="199"/>
      <c r="G6" s="200"/>
      <c r="H6" s="13"/>
      <c r="I6" s="13"/>
    </row>
    <row r="7" spans="1:9" ht="18.75" customHeight="1">
      <c r="A7" s="16"/>
      <c r="B7" s="16"/>
      <c r="C7" s="16"/>
      <c r="D7" s="17"/>
      <c r="E7" s="194" t="str">
        <f>IF(申込画面!E6="","",申込画面!E6)</f>
        <v/>
      </c>
      <c r="F7" s="194"/>
      <c r="G7" s="196"/>
      <c r="H7" s="13"/>
      <c r="I7" s="13"/>
    </row>
    <row r="8" spans="1:9" ht="18.75" customHeight="1">
      <c r="A8" s="16"/>
      <c r="B8" s="16"/>
      <c r="C8" s="16"/>
      <c r="D8" s="17" t="s">
        <v>17</v>
      </c>
      <c r="E8" s="194" t="str">
        <f>IF(申込画面!E7="","",申込画面!E7)</f>
        <v/>
      </c>
      <c r="F8" s="194"/>
      <c r="G8" s="196"/>
      <c r="H8" s="13"/>
      <c r="I8" s="13"/>
    </row>
    <row r="9" spans="1:9" ht="18.75" customHeight="1">
      <c r="A9" s="16"/>
      <c r="B9" s="16"/>
      <c r="C9" s="16"/>
      <c r="D9" s="17" t="s">
        <v>12</v>
      </c>
      <c r="E9" s="194" t="str">
        <f>IF(申込画面!E8="","",申込画面!E8)</f>
        <v/>
      </c>
      <c r="F9" s="194"/>
      <c r="G9" s="194"/>
      <c r="H9" s="13"/>
      <c r="I9" s="13"/>
    </row>
    <row r="10" spans="1:9">
      <c r="A10" s="195" t="s">
        <v>40</v>
      </c>
      <c r="B10" s="195"/>
      <c r="C10" s="195"/>
      <c r="D10" s="195"/>
      <c r="E10" s="195"/>
      <c r="F10" s="195"/>
      <c r="G10" s="16"/>
      <c r="H10" s="13"/>
      <c r="I10" s="13"/>
    </row>
    <row r="11" spans="1:9">
      <c r="A11" s="164" t="s">
        <v>18</v>
      </c>
      <c r="B11" s="164"/>
      <c r="C11" s="165"/>
      <c r="D11" s="165"/>
      <c r="E11" s="165"/>
      <c r="F11" s="165"/>
      <c r="G11" s="16"/>
      <c r="H11" s="13"/>
      <c r="I11" s="13"/>
    </row>
    <row r="12" spans="1:9" ht="30" customHeight="1">
      <c r="A12" s="162" t="s">
        <v>38</v>
      </c>
      <c r="B12" s="163"/>
      <c r="C12" s="159" t="str">
        <f>IF(申込画面!I4="","",IF(申込画面!I5="",申込画面!I4,申込画面!I4&amp;"　他　（別紙内訳書のとおり）"))</f>
        <v/>
      </c>
      <c r="D12" s="160"/>
      <c r="E12" s="160"/>
      <c r="F12" s="160"/>
      <c r="G12" s="161"/>
      <c r="H12" s="13"/>
      <c r="I12" s="13"/>
    </row>
    <row r="13" spans="1:9" ht="35.25" customHeight="1">
      <c r="A13" s="187" t="s">
        <v>39</v>
      </c>
      <c r="B13" s="102" t="s">
        <v>19</v>
      </c>
      <c r="C13" s="159" t="str">
        <f>IF(申込画面!E9="","",申込画面!E9)</f>
        <v/>
      </c>
      <c r="D13" s="160"/>
      <c r="E13" s="160"/>
      <c r="F13" s="160"/>
      <c r="G13" s="161"/>
      <c r="H13" s="13"/>
      <c r="I13" s="13"/>
    </row>
    <row r="14" spans="1:9" ht="35.25" customHeight="1">
      <c r="A14" s="188"/>
      <c r="B14" s="18" t="s">
        <v>41</v>
      </c>
      <c r="C14" s="159" t="str">
        <f>IF(申込画面!E10="","",申込画面!E10)</f>
        <v/>
      </c>
      <c r="D14" s="177"/>
      <c r="E14" s="177"/>
      <c r="F14" s="177"/>
      <c r="G14" s="161"/>
      <c r="H14" s="13"/>
      <c r="I14" s="13"/>
    </row>
    <row r="15" spans="1:9" ht="30" customHeight="1">
      <c r="A15" s="162" t="s">
        <v>42</v>
      </c>
      <c r="B15" s="163"/>
      <c r="C15" s="159" t="str">
        <f>IF(申込画面!E11="","",申込画面!E11)</f>
        <v/>
      </c>
      <c r="D15" s="177"/>
      <c r="E15" s="161"/>
      <c r="F15" s="118" t="s">
        <v>88</v>
      </c>
      <c r="G15" s="119" t="str">
        <f>IF(申込画面!E12="","",申込画面!E12)</f>
        <v/>
      </c>
      <c r="H15" s="13"/>
      <c r="I15" s="13"/>
    </row>
    <row r="16" spans="1:9" ht="30" customHeight="1">
      <c r="A16" s="189" t="s">
        <v>67</v>
      </c>
      <c r="B16" s="167"/>
      <c r="C16" s="159" t="str">
        <f>IF(申込画面!J4="","",IF(申込画面!I5="",TEXT(申込画面!J4,"ggge年m月d日（aaa）")&amp;" "&amp;TEXT(申込画面!K4,"hh:mm")&amp;"～"&amp;TEXT(申込画面!L4,"hh:mm"),TEXT(申込画面!J4,"ggge年m月d日（aaa）")&amp;" "&amp;TEXT(申込画面!K4,"hh:mm")&amp;"～"&amp;TEXT(申込画面!L4,"hh:mm")&amp;"　他　（別紙内訳書のとおり）"))</f>
        <v/>
      </c>
      <c r="D16" s="160"/>
      <c r="E16" s="160"/>
      <c r="F16" s="160"/>
      <c r="G16" s="161"/>
      <c r="H16" s="13"/>
      <c r="I16" s="13"/>
    </row>
    <row r="17" spans="1:9" ht="21.75" customHeight="1">
      <c r="A17" s="166" t="s">
        <v>86</v>
      </c>
      <c r="B17" s="167"/>
      <c r="C17" s="174" t="str">
        <f>IF(申込画面!E13="","",申込画面!E13)</f>
        <v/>
      </c>
      <c r="D17" s="175"/>
      <c r="E17" s="175"/>
      <c r="F17" s="175"/>
      <c r="G17" s="176"/>
      <c r="H17" s="13"/>
      <c r="I17" s="13"/>
    </row>
    <row r="18" spans="1:9" ht="21.75" customHeight="1">
      <c r="A18" s="168"/>
      <c r="B18" s="169"/>
      <c r="C18" s="170" t="str">
        <f>IF(申込画面!E14="","",申込画面!E14)</f>
        <v/>
      </c>
      <c r="D18" s="171"/>
      <c r="E18" s="171"/>
      <c r="F18" s="171"/>
      <c r="G18" s="172"/>
      <c r="H18" s="13"/>
      <c r="I18" s="13"/>
    </row>
    <row r="19" spans="1:9" ht="30" customHeight="1">
      <c r="A19" s="173" t="s">
        <v>13</v>
      </c>
      <c r="B19" s="173"/>
      <c r="C19" s="159" t="str">
        <f>IF(申込画面!E15="","",申込画面!E15&amp;"　"&amp;申込画面!E16)</f>
        <v/>
      </c>
      <c r="D19" s="160"/>
      <c r="E19" s="160"/>
      <c r="F19" s="160"/>
      <c r="G19" s="161"/>
      <c r="H19" s="13"/>
      <c r="I19" s="13"/>
    </row>
    <row r="20" spans="1:9" ht="30" customHeight="1">
      <c r="A20" s="173" t="s">
        <v>48</v>
      </c>
      <c r="B20" s="173"/>
      <c r="C20" s="159" t="str">
        <f>IF(申込画面!I5="",IF(申込画面!P4="","　　　　　　　　　　　　　　　　　　－",申込画面!P4),申込画面!P4&amp;"　（別紙内訳書のとおり）　")</f>
        <v>　　　　　　　　　　　　　　　　　　－</v>
      </c>
      <c r="D20" s="160"/>
      <c r="E20" s="160"/>
      <c r="F20" s="160"/>
      <c r="G20" s="161"/>
      <c r="H20" s="13"/>
      <c r="I20" s="13"/>
    </row>
    <row r="21" spans="1:9" ht="12.75" customHeight="1">
      <c r="A21" s="181"/>
      <c r="B21" s="181"/>
      <c r="C21" s="182"/>
      <c r="D21" s="182"/>
      <c r="E21" s="182"/>
      <c r="F21" s="182"/>
      <c r="G21" s="19"/>
      <c r="H21" s="13"/>
      <c r="I21" s="13"/>
    </row>
    <row r="22" spans="1:9">
      <c r="A22" s="192" t="str">
        <f>IF(I3="","","使用料金計算")</f>
        <v/>
      </c>
      <c r="B22" s="192"/>
      <c r="C22" s="178" t="str">
        <f>IF(I3="","",IF(申込画面!I5="",申込画面!I4&amp;"　"&amp;TEXT(申込画面!M4,"0時間")&amp;"　×　"&amp;TEXT(申込画面!N4,"#,##0円")&amp;"　＝　"&amp;TEXT(申込画面!O35,"#,##0円"),"別紙内訳書のとおり"))</f>
        <v/>
      </c>
      <c r="D22" s="178"/>
      <c r="E22" s="178"/>
      <c r="F22" s="178"/>
      <c r="G22" s="19"/>
      <c r="H22" s="13"/>
      <c r="I22" s="13"/>
    </row>
    <row r="23" spans="1:9">
      <c r="A23" s="179" t="str">
        <f>IF(I3="","","使用料合計")</f>
        <v/>
      </c>
      <c r="B23" s="179"/>
      <c r="C23" s="180" t="str">
        <f>IF(I3="","",TEXT(申込画面!O35,"#,##0円"))</f>
        <v/>
      </c>
      <c r="D23" s="180"/>
      <c r="E23" s="180"/>
      <c r="F23" s="180"/>
      <c r="G23" s="19"/>
      <c r="H23" s="13"/>
      <c r="I23" s="13"/>
    </row>
    <row r="24" spans="1:9" ht="12.75" customHeight="1">
      <c r="A24" s="185"/>
      <c r="B24" s="185"/>
      <c r="C24" s="101"/>
      <c r="D24" s="20"/>
      <c r="E24" s="20"/>
      <c r="F24" s="20"/>
      <c r="G24" s="21"/>
      <c r="H24" s="13"/>
      <c r="I24" s="13"/>
    </row>
    <row r="25" spans="1:9" ht="39" customHeight="1">
      <c r="A25" s="184" t="s">
        <v>43</v>
      </c>
      <c r="B25" s="184"/>
      <c r="C25" s="184"/>
      <c r="D25" s="184"/>
      <c r="E25" s="184"/>
      <c r="F25" s="184"/>
      <c r="G25" s="184"/>
      <c r="H25" s="13"/>
      <c r="I25" s="13"/>
    </row>
    <row r="26" spans="1:9" ht="19.5" customHeight="1">
      <c r="A26" s="190" t="s">
        <v>94</v>
      </c>
      <c r="B26" s="190"/>
      <c r="C26" s="190"/>
      <c r="D26" s="190"/>
      <c r="E26" s="190"/>
      <c r="F26" s="190"/>
      <c r="G26" s="190"/>
      <c r="H26" s="13"/>
      <c r="I26" s="13"/>
    </row>
    <row r="27" spans="1:9" ht="19.5" customHeight="1">
      <c r="A27" s="186" t="str">
        <f>IF(申込画面!E9="","　　　　　　　　　　　　殿",申込画面!E9&amp;"　　殿")</f>
        <v>　　　　　　　　　　　　殿</v>
      </c>
      <c r="B27" s="186"/>
      <c r="C27" s="186"/>
      <c r="D27" s="186"/>
      <c r="E27" s="186"/>
      <c r="F27" s="186"/>
      <c r="G27" s="16"/>
      <c r="H27" s="13"/>
      <c r="I27" s="13"/>
    </row>
    <row r="28" spans="1:9" ht="19.5" customHeight="1">
      <c r="A28" s="191" t="s">
        <v>22</v>
      </c>
      <c r="B28" s="191"/>
      <c r="C28" s="191"/>
      <c r="D28" s="191"/>
      <c r="E28" s="191"/>
      <c r="F28" s="191"/>
      <c r="G28" s="191"/>
      <c r="H28" s="13"/>
      <c r="I28" s="13"/>
    </row>
    <row r="29" spans="1:9" ht="12.75" customHeight="1">
      <c r="A29" s="100"/>
      <c r="B29" s="100"/>
      <c r="C29" s="100"/>
      <c r="D29" s="100"/>
      <c r="E29" s="100"/>
      <c r="F29" s="100"/>
      <c r="G29" s="100"/>
      <c r="H29" s="13"/>
      <c r="I29" s="13"/>
    </row>
    <row r="30" spans="1:9" ht="19.5" customHeight="1">
      <c r="A30" s="183" t="str">
        <f>IF(申込画面!E4="","令和　　　年　　　月　　　日付、西新プラザ（会議室等）使用の申し込みについて許可します。",TEXT(申込画面!E4,"ggge年m月d日")&amp;"付、西新プラザ（会議室等）使用の申し込みについて許可します。")</f>
        <v>令和　　　年　　　月　　　日付、西新プラザ（会議室等）使用の申し込みについて許可します。</v>
      </c>
      <c r="B30" s="183"/>
      <c r="C30" s="183"/>
      <c r="D30" s="183"/>
      <c r="E30" s="183"/>
      <c r="F30" s="183"/>
      <c r="G30" s="183"/>
      <c r="H30" s="13"/>
      <c r="I30" s="13"/>
    </row>
    <row r="31" spans="1:9" ht="19.5" customHeight="1">
      <c r="A31" s="183" t="s">
        <v>93</v>
      </c>
      <c r="B31" s="183"/>
      <c r="C31" s="183"/>
      <c r="D31" s="183"/>
      <c r="E31" s="183"/>
      <c r="F31" s="183"/>
      <c r="G31" s="183"/>
      <c r="H31" s="13"/>
      <c r="I31" s="13"/>
    </row>
    <row r="32" spans="1:9" ht="19.5" customHeight="1">
      <c r="A32" s="16" t="s">
        <v>21</v>
      </c>
      <c r="B32" s="13"/>
      <c r="C32" s="13"/>
      <c r="D32" s="13"/>
      <c r="E32" s="13"/>
      <c r="F32" s="13"/>
      <c r="G32" s="13"/>
      <c r="H32" s="13"/>
      <c r="I32" s="13"/>
    </row>
  </sheetData>
  <sheetProtection algorithmName="SHA-512" hashValue="Kze3rLil6foxFggD+ZQjqutAbPf4b0rMEBcTxloQJiO0YsUeT3Jqwy43I095K2ljzagxcnz02wooy5K/ju/+Yw==" saltValue="CO7v3kckr87anTIWSfycEw==" spinCount="100000" sheet="1" selectLockedCells="1"/>
  <mergeCells count="41">
    <mergeCell ref="I3:I4"/>
    <mergeCell ref="A5:F5"/>
    <mergeCell ref="A4:G4"/>
    <mergeCell ref="A3:G3"/>
    <mergeCell ref="E6:G6"/>
    <mergeCell ref="A1:F1"/>
    <mergeCell ref="A2:G2"/>
    <mergeCell ref="E9:G9"/>
    <mergeCell ref="A10:F10"/>
    <mergeCell ref="E7:G7"/>
    <mergeCell ref="E8:G8"/>
    <mergeCell ref="A31:G31"/>
    <mergeCell ref="C12:G12"/>
    <mergeCell ref="C13:G13"/>
    <mergeCell ref="C14:G14"/>
    <mergeCell ref="C16:G16"/>
    <mergeCell ref="C19:G19"/>
    <mergeCell ref="A25:G25"/>
    <mergeCell ref="A24:B24"/>
    <mergeCell ref="A27:F27"/>
    <mergeCell ref="A30:G30"/>
    <mergeCell ref="A13:A14"/>
    <mergeCell ref="A16:B16"/>
    <mergeCell ref="A20:B20"/>
    <mergeCell ref="A26:G26"/>
    <mergeCell ref="A28:G28"/>
    <mergeCell ref="A22:B22"/>
    <mergeCell ref="C22:F22"/>
    <mergeCell ref="A23:B23"/>
    <mergeCell ref="C23:F23"/>
    <mergeCell ref="A21:B21"/>
    <mergeCell ref="C21:F21"/>
    <mergeCell ref="C20:G20"/>
    <mergeCell ref="A12:B12"/>
    <mergeCell ref="A11:F11"/>
    <mergeCell ref="A17:B18"/>
    <mergeCell ref="C18:G18"/>
    <mergeCell ref="A19:B19"/>
    <mergeCell ref="A15:B15"/>
    <mergeCell ref="C17:G17"/>
    <mergeCell ref="C15:E15"/>
  </mergeCells>
  <phoneticPr fontId="5"/>
  <printOptions horizontalCentered="1" verticalCentered="1"/>
  <pageMargins left="0.78740157480314965" right="0.59055118110236227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600F-E265-49C5-BB06-F458F35A84A1}">
  <sheetPr>
    <pageSetUpPr fitToPage="1"/>
  </sheetPr>
  <dimension ref="A1:J63"/>
  <sheetViews>
    <sheetView workbookViewId="0">
      <selection activeCell="F19" sqref="F19"/>
    </sheetView>
  </sheetViews>
  <sheetFormatPr defaultRowHeight="18.75"/>
  <cols>
    <col min="1" max="1" width="4.625" style="13" bestFit="1" customWidth="1"/>
    <col min="2" max="2" width="15.625" style="71" customWidth="1"/>
    <col min="3" max="3" width="13.375" style="13" customWidth="1"/>
    <col min="4" max="5" width="7.625" style="13" customWidth="1"/>
    <col min="6" max="6" width="6.125" style="13" customWidth="1"/>
    <col min="7" max="7" width="8.375" style="13" customWidth="1"/>
    <col min="8" max="8" width="11.625" style="13" customWidth="1"/>
    <col min="9" max="9" width="19.625" style="13" customWidth="1"/>
    <col min="10" max="10" width="12.875" style="13" customWidth="1"/>
  </cols>
  <sheetData>
    <row r="1" spans="1:10">
      <c r="J1" s="84" t="str">
        <f>IF(使用願!$I$3="",IF(申込画面!E4="","",使用願!A4),TEXT(使用願!A26,"ggge年m月d日"))</f>
        <v/>
      </c>
    </row>
    <row r="2" spans="1:10" ht="18" customHeight="1"/>
    <row r="3" spans="1:10">
      <c r="A3" s="201" t="s">
        <v>95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8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 ht="27.75" customHeight="1">
      <c r="A5" s="17"/>
      <c r="B5" s="121"/>
      <c r="C5" s="121"/>
      <c r="D5" s="121"/>
      <c r="E5" s="121"/>
      <c r="F5" s="121"/>
      <c r="G5" s="121"/>
      <c r="H5" s="83" t="s">
        <v>9</v>
      </c>
      <c r="I5" s="205" t="str">
        <f>使用願!E6</f>
        <v/>
      </c>
      <c r="J5" s="206"/>
    </row>
    <row r="6" spans="1:10" ht="18" customHeight="1">
      <c r="A6" s="17"/>
      <c r="B6" s="121"/>
      <c r="C6" s="121"/>
      <c r="D6" s="121"/>
      <c r="E6" s="121"/>
      <c r="F6" s="121"/>
      <c r="G6" s="121"/>
      <c r="H6" s="83"/>
      <c r="I6" s="207" t="str">
        <f>使用願!E7</f>
        <v/>
      </c>
      <c r="J6" s="196"/>
    </row>
    <row r="7" spans="1:10" ht="18" customHeight="1">
      <c r="A7" s="17"/>
      <c r="B7" s="121"/>
      <c r="C7" s="121"/>
      <c r="D7" s="121"/>
      <c r="E7" s="121"/>
      <c r="F7" s="121"/>
      <c r="G7" s="121"/>
      <c r="H7" s="83" t="s">
        <v>17</v>
      </c>
      <c r="I7" s="208" t="str">
        <f>使用願!E8</f>
        <v/>
      </c>
      <c r="J7" s="196"/>
    </row>
    <row r="8" spans="1:10" ht="18" customHeight="1">
      <c r="A8" s="17"/>
      <c r="B8" s="121"/>
      <c r="C8" s="121"/>
      <c r="D8" s="121"/>
      <c r="E8" s="121"/>
      <c r="F8" s="121"/>
      <c r="G8" s="121"/>
      <c r="H8" s="83" t="s">
        <v>12</v>
      </c>
      <c r="I8" s="207" t="str">
        <f>使用願!E9</f>
        <v/>
      </c>
      <c r="J8" s="196"/>
    </row>
    <row r="9" spans="1:10" ht="18" customHeight="1">
      <c r="A9" s="56"/>
      <c r="B9" s="57"/>
      <c r="C9" s="57"/>
      <c r="D9" s="57"/>
      <c r="E9" s="57"/>
      <c r="F9" s="57"/>
      <c r="G9" s="57"/>
      <c r="H9" s="57"/>
      <c r="I9" s="57"/>
      <c r="J9" s="57"/>
    </row>
    <row r="10" spans="1:10" ht="21" customHeight="1">
      <c r="A10" s="81" t="s">
        <v>4</v>
      </c>
      <c r="B10" s="81" t="s">
        <v>23</v>
      </c>
      <c r="C10" s="81" t="s">
        <v>44</v>
      </c>
      <c r="D10" s="81" t="s">
        <v>53</v>
      </c>
      <c r="E10" s="81" t="s">
        <v>54</v>
      </c>
      <c r="F10" s="81" t="s">
        <v>45</v>
      </c>
      <c r="G10" s="81" t="s">
        <v>56</v>
      </c>
      <c r="H10" s="82" t="s">
        <v>5</v>
      </c>
      <c r="I10" s="82" t="s">
        <v>46</v>
      </c>
      <c r="J10" s="82" t="s">
        <v>47</v>
      </c>
    </row>
    <row r="11" spans="1:10" ht="21" customHeight="1">
      <c r="A11" s="58">
        <v>1</v>
      </c>
      <c r="B11" s="80" t="str">
        <f>IF(申込画面!I4="","",申込画面!I4)</f>
        <v/>
      </c>
      <c r="C11" s="59" t="str">
        <f>IF(申込画面!J4="","",申込画面!J4)</f>
        <v/>
      </c>
      <c r="D11" s="60" t="str">
        <f>IF(申込画面!K4="","",申込画面!K4)</f>
        <v/>
      </c>
      <c r="E11" s="60" t="str">
        <f>IF(申込画面!L4="","",申込画面!L4)</f>
        <v/>
      </c>
      <c r="F11" s="61" t="str">
        <f>IF(申込画面!M4="","",申込画面!M4)</f>
        <v/>
      </c>
      <c r="G11" s="62" t="str">
        <f>IF(使用願!$I$3="","",IF(申込画面!N4="","",申込画面!N4))</f>
        <v/>
      </c>
      <c r="H11" s="62" t="str">
        <f>IF(使用願!$I$3="","",IF(申込画面!O4="","",申込画面!O4))</f>
        <v/>
      </c>
      <c r="I11" s="62" t="str">
        <f>IF(申込画面!P4="","",申込画面!P4)</f>
        <v/>
      </c>
      <c r="J11" s="116" t="str">
        <f>IF(申込画面!Q4="","",申込画面!Q4)</f>
        <v/>
      </c>
    </row>
    <row r="12" spans="1:10" ht="21" customHeight="1">
      <c r="A12" s="58">
        <v>2</v>
      </c>
      <c r="B12" s="80" t="str">
        <f>IF(申込画面!I5="","",申込画面!I5)</f>
        <v/>
      </c>
      <c r="C12" s="59" t="str">
        <f>IF(申込画面!J5="","",申込画面!J5)</f>
        <v/>
      </c>
      <c r="D12" s="60" t="str">
        <f>IF(申込画面!K5="","",申込画面!K5)</f>
        <v/>
      </c>
      <c r="E12" s="60" t="str">
        <f>IF(申込画面!L5="","",申込画面!L5)</f>
        <v/>
      </c>
      <c r="F12" s="61" t="str">
        <f>IF(申込画面!M5="","",申込画面!M5)</f>
        <v/>
      </c>
      <c r="G12" s="62" t="str">
        <f>IF(使用願!$I$3="","",IF(申込画面!N5="","",申込画面!N5))</f>
        <v/>
      </c>
      <c r="H12" s="62" t="str">
        <f>IF(使用願!$I$3="","",IF(申込画面!O5="","",申込画面!O5))</f>
        <v/>
      </c>
      <c r="I12" s="62" t="str">
        <f>IF(申込画面!P5="","",申込画面!P5)</f>
        <v/>
      </c>
      <c r="J12" s="116"/>
    </row>
    <row r="13" spans="1:10" ht="21" customHeight="1">
      <c r="A13" s="58">
        <v>3</v>
      </c>
      <c r="B13" s="80" t="str">
        <f>IF(申込画面!I6="","",申込画面!I6)</f>
        <v/>
      </c>
      <c r="C13" s="59" t="str">
        <f>IF(申込画面!J6="","",申込画面!J6)</f>
        <v/>
      </c>
      <c r="D13" s="60" t="str">
        <f>IF(申込画面!K6="","",申込画面!K6)</f>
        <v/>
      </c>
      <c r="E13" s="60" t="str">
        <f>IF(申込画面!L6="","",申込画面!L6)</f>
        <v/>
      </c>
      <c r="F13" s="61" t="str">
        <f>IF(申込画面!M6="","",申込画面!M6)</f>
        <v/>
      </c>
      <c r="G13" s="62" t="str">
        <f>IF(使用願!$I$3="","",IF(申込画面!N6="","",申込画面!N6))</f>
        <v/>
      </c>
      <c r="H13" s="62" t="str">
        <f>IF(使用願!$I$3="","",IF(申込画面!O6="","",申込画面!O6))</f>
        <v/>
      </c>
      <c r="I13" s="62" t="str">
        <f>IF(申込画面!P6="","",申込画面!P6)</f>
        <v/>
      </c>
      <c r="J13" s="116"/>
    </row>
    <row r="14" spans="1:10" ht="21" customHeight="1">
      <c r="A14" s="58">
        <v>4</v>
      </c>
      <c r="B14" s="80" t="str">
        <f>IF(申込画面!I7="","",申込画面!I7)</f>
        <v/>
      </c>
      <c r="C14" s="59" t="str">
        <f>IF(申込画面!J7="","",申込画面!J7)</f>
        <v/>
      </c>
      <c r="D14" s="60" t="str">
        <f>IF(申込画面!K7="","",申込画面!K7)</f>
        <v/>
      </c>
      <c r="E14" s="60" t="str">
        <f>IF(申込画面!L7="","",申込画面!L7)</f>
        <v/>
      </c>
      <c r="F14" s="61" t="str">
        <f>IF(申込画面!M7="","",申込画面!M7)</f>
        <v/>
      </c>
      <c r="G14" s="62" t="str">
        <f>IF(使用願!$I$3="","",IF(申込画面!N7="","",申込画面!N7))</f>
        <v/>
      </c>
      <c r="H14" s="62" t="str">
        <f>IF(使用願!$I$3="","",IF(申込画面!O7="","",申込画面!O7))</f>
        <v/>
      </c>
      <c r="I14" s="62" t="str">
        <f>IF(申込画面!P7="","",申込画面!P7)</f>
        <v/>
      </c>
      <c r="J14" s="116"/>
    </row>
    <row r="15" spans="1:10" ht="21" customHeight="1">
      <c r="A15" s="58">
        <v>5</v>
      </c>
      <c r="B15" s="80" t="str">
        <f>IF(申込画面!I8="","",申込画面!I8)</f>
        <v/>
      </c>
      <c r="C15" s="59" t="str">
        <f>IF(申込画面!J8="","",申込画面!J8)</f>
        <v/>
      </c>
      <c r="D15" s="60" t="str">
        <f>IF(申込画面!K8="","",申込画面!K8)</f>
        <v/>
      </c>
      <c r="E15" s="60" t="str">
        <f>IF(申込画面!L8="","",申込画面!L8)</f>
        <v/>
      </c>
      <c r="F15" s="61" t="str">
        <f>IF(申込画面!M8="","",申込画面!M8)</f>
        <v/>
      </c>
      <c r="G15" s="62" t="str">
        <f>IF(使用願!$I$3="","",IF(申込画面!N8="","",申込画面!N8))</f>
        <v/>
      </c>
      <c r="H15" s="62" t="str">
        <f>IF(使用願!$I$3="","",IF(申込画面!O8="","",申込画面!O8))</f>
        <v/>
      </c>
      <c r="I15" s="62" t="str">
        <f>IF(申込画面!P8="","",申込画面!P8)</f>
        <v/>
      </c>
      <c r="J15" s="116"/>
    </row>
    <row r="16" spans="1:10" ht="21" customHeight="1">
      <c r="A16" s="58">
        <v>6</v>
      </c>
      <c r="B16" s="80" t="str">
        <f>IF(申込画面!I9="","",申込画面!I9)</f>
        <v/>
      </c>
      <c r="C16" s="59" t="str">
        <f>IF(申込画面!J9="","",申込画面!J9)</f>
        <v/>
      </c>
      <c r="D16" s="60" t="str">
        <f>IF(申込画面!K9="","",申込画面!K9)</f>
        <v/>
      </c>
      <c r="E16" s="60" t="str">
        <f>IF(申込画面!L9="","",申込画面!L9)</f>
        <v/>
      </c>
      <c r="F16" s="61" t="str">
        <f>IF(申込画面!M9="","",申込画面!M9)</f>
        <v/>
      </c>
      <c r="G16" s="62" t="str">
        <f>IF(使用願!$I$3="","",IF(申込画面!N9="","",申込画面!N9))</f>
        <v/>
      </c>
      <c r="H16" s="62" t="str">
        <f>IF(使用願!$I$3="","",IF(申込画面!O9="","",申込画面!O9))</f>
        <v/>
      </c>
      <c r="I16" s="62" t="str">
        <f>IF(申込画面!P9="","",申込画面!P9)</f>
        <v/>
      </c>
      <c r="J16" s="116"/>
    </row>
    <row r="17" spans="1:10" ht="21" customHeight="1">
      <c r="A17" s="58">
        <v>7</v>
      </c>
      <c r="B17" s="80" t="str">
        <f>IF(申込画面!I10="","",申込画面!I10)</f>
        <v/>
      </c>
      <c r="C17" s="59" t="str">
        <f>IF(申込画面!J10="","",申込画面!J10)</f>
        <v/>
      </c>
      <c r="D17" s="60" t="str">
        <f>IF(申込画面!K10="","",申込画面!K10)</f>
        <v/>
      </c>
      <c r="E17" s="60" t="str">
        <f>IF(申込画面!L10="","",申込画面!L10)</f>
        <v/>
      </c>
      <c r="F17" s="61" t="str">
        <f>IF(申込画面!M10="","",申込画面!M10)</f>
        <v/>
      </c>
      <c r="G17" s="62" t="str">
        <f>IF(使用願!$I$3="","",IF(申込画面!N10="","",申込画面!N10))</f>
        <v/>
      </c>
      <c r="H17" s="62" t="str">
        <f>IF(使用願!$I$3="","",IF(申込画面!O10="","",申込画面!O10))</f>
        <v/>
      </c>
      <c r="I17" s="62" t="str">
        <f>IF(申込画面!P10="","",申込画面!P10)</f>
        <v/>
      </c>
      <c r="J17" s="116"/>
    </row>
    <row r="18" spans="1:10" ht="21" customHeight="1">
      <c r="A18" s="58">
        <v>8</v>
      </c>
      <c r="B18" s="80" t="str">
        <f>IF(申込画面!I11="","",申込画面!I11)</f>
        <v/>
      </c>
      <c r="C18" s="59" t="str">
        <f>IF(申込画面!J11="","",申込画面!J11)</f>
        <v/>
      </c>
      <c r="D18" s="60" t="str">
        <f>IF(申込画面!K11="","",申込画面!K11)</f>
        <v/>
      </c>
      <c r="E18" s="60" t="str">
        <f>IF(申込画面!L11="","",申込画面!L11)</f>
        <v/>
      </c>
      <c r="F18" s="61" t="str">
        <f>IF(申込画面!M11="","",申込画面!M11)</f>
        <v/>
      </c>
      <c r="G18" s="62" t="str">
        <f>IF(使用願!$I$3="","",IF(申込画面!N11="","",申込画面!N11))</f>
        <v/>
      </c>
      <c r="H18" s="62" t="str">
        <f>IF(使用願!$I$3="","",IF(申込画面!O11="","",申込画面!O11))</f>
        <v/>
      </c>
      <c r="I18" s="62" t="str">
        <f>IF(申込画面!P11="","",申込画面!P11)</f>
        <v/>
      </c>
      <c r="J18" s="116"/>
    </row>
    <row r="19" spans="1:10" ht="21" customHeight="1">
      <c r="A19" s="58">
        <v>9</v>
      </c>
      <c r="B19" s="80" t="str">
        <f>IF(申込画面!I12="","",申込画面!I12)</f>
        <v/>
      </c>
      <c r="C19" s="59" t="str">
        <f>IF(申込画面!J12="","",申込画面!J12)</f>
        <v/>
      </c>
      <c r="D19" s="60" t="str">
        <f>IF(申込画面!K12="","",申込画面!K12)</f>
        <v/>
      </c>
      <c r="E19" s="60" t="str">
        <f>IF(申込画面!L12="","",申込画面!L12)</f>
        <v/>
      </c>
      <c r="F19" s="61" t="str">
        <f>IF(申込画面!M12="","",申込画面!M12)</f>
        <v/>
      </c>
      <c r="G19" s="62" t="str">
        <f>IF(使用願!$I$3="","",IF(申込画面!N12="","",申込画面!N12))</f>
        <v/>
      </c>
      <c r="H19" s="62" t="str">
        <f>IF(使用願!$I$3="","",IF(申込画面!O12="","",申込画面!O12))</f>
        <v/>
      </c>
      <c r="I19" s="62" t="str">
        <f>IF(申込画面!P12="","",申込画面!P12)</f>
        <v/>
      </c>
      <c r="J19" s="116"/>
    </row>
    <row r="20" spans="1:10" ht="21" customHeight="1">
      <c r="A20" s="58">
        <v>10</v>
      </c>
      <c r="B20" s="80" t="str">
        <f>IF(申込画面!I13="","",申込画面!I13)</f>
        <v/>
      </c>
      <c r="C20" s="59" t="str">
        <f>IF(申込画面!J13="","",申込画面!J13)</f>
        <v/>
      </c>
      <c r="D20" s="60" t="str">
        <f>IF(申込画面!K13="","",申込画面!K13)</f>
        <v/>
      </c>
      <c r="E20" s="60" t="str">
        <f>IF(申込画面!L13="","",申込画面!L13)</f>
        <v/>
      </c>
      <c r="F20" s="61" t="str">
        <f>IF(申込画面!M13="","",申込画面!M13)</f>
        <v/>
      </c>
      <c r="G20" s="62" t="str">
        <f>IF(使用願!$I$3="","",IF(申込画面!N13="","",申込画面!N13))</f>
        <v/>
      </c>
      <c r="H20" s="62" t="str">
        <f>IF(使用願!$I$3="","",IF(申込画面!O13="","",申込画面!O13))</f>
        <v/>
      </c>
      <c r="I20" s="62" t="str">
        <f>IF(申込画面!P13="","",申込画面!P13)</f>
        <v/>
      </c>
      <c r="J20" s="116"/>
    </row>
    <row r="21" spans="1:10" ht="21" customHeight="1">
      <c r="A21" s="58">
        <v>11</v>
      </c>
      <c r="B21" s="80" t="str">
        <f>IF(申込画面!I14="","",申込画面!I14)</f>
        <v/>
      </c>
      <c r="C21" s="59" t="str">
        <f>IF(申込画面!J14="","",申込画面!J14)</f>
        <v/>
      </c>
      <c r="D21" s="60" t="str">
        <f>IF(申込画面!K14="","",申込画面!K14)</f>
        <v/>
      </c>
      <c r="E21" s="60" t="str">
        <f>IF(申込画面!L14="","",申込画面!L14)</f>
        <v/>
      </c>
      <c r="F21" s="61" t="str">
        <f>IF(申込画面!M14="","",申込画面!M14)</f>
        <v/>
      </c>
      <c r="G21" s="62" t="str">
        <f>IF(使用願!$I$3="","",IF(申込画面!N14="","",申込画面!N14))</f>
        <v/>
      </c>
      <c r="H21" s="62" t="str">
        <f>IF(使用願!$I$3="","",IF(申込画面!O14="","",申込画面!O14))</f>
        <v/>
      </c>
      <c r="I21" s="62" t="str">
        <f>IF(申込画面!P14="","",申込画面!P14)</f>
        <v/>
      </c>
      <c r="J21" s="116"/>
    </row>
    <row r="22" spans="1:10" ht="21" customHeight="1">
      <c r="A22" s="58">
        <v>12</v>
      </c>
      <c r="B22" s="80" t="str">
        <f>IF(申込画面!I15="","",申込画面!I15)</f>
        <v/>
      </c>
      <c r="C22" s="59" t="str">
        <f>IF(申込画面!J15="","",申込画面!J15)</f>
        <v/>
      </c>
      <c r="D22" s="60" t="str">
        <f>IF(申込画面!K15="","",申込画面!K15)</f>
        <v/>
      </c>
      <c r="E22" s="60" t="str">
        <f>IF(申込画面!L15="","",申込画面!L15)</f>
        <v/>
      </c>
      <c r="F22" s="61" t="str">
        <f>IF(申込画面!M15="","",申込画面!M15)</f>
        <v/>
      </c>
      <c r="G22" s="62" t="str">
        <f>IF(使用願!$I$3="","",IF(申込画面!N15="","",申込画面!N15))</f>
        <v/>
      </c>
      <c r="H22" s="62" t="str">
        <f>IF(使用願!$I$3="","",IF(申込画面!O15="","",申込画面!O15))</f>
        <v/>
      </c>
      <c r="I22" s="62" t="str">
        <f>IF(申込画面!P15="","",申込画面!P15)</f>
        <v/>
      </c>
      <c r="J22" s="116"/>
    </row>
    <row r="23" spans="1:10" ht="21" customHeight="1">
      <c r="A23" s="58">
        <v>13</v>
      </c>
      <c r="B23" s="80" t="str">
        <f>IF(申込画面!I16="","",申込画面!I16)</f>
        <v/>
      </c>
      <c r="C23" s="59" t="str">
        <f>IF(申込画面!J16="","",申込画面!J16)</f>
        <v/>
      </c>
      <c r="D23" s="60" t="str">
        <f>IF(申込画面!K16="","",申込画面!K16)</f>
        <v/>
      </c>
      <c r="E23" s="60" t="str">
        <f>IF(申込画面!L16="","",申込画面!L16)</f>
        <v/>
      </c>
      <c r="F23" s="61" t="str">
        <f>IF(申込画面!M16="","",申込画面!M16)</f>
        <v/>
      </c>
      <c r="G23" s="62" t="str">
        <f>IF(使用願!$I$3="","",IF(申込画面!N16="","",申込画面!N16))</f>
        <v/>
      </c>
      <c r="H23" s="62" t="str">
        <f>IF(使用願!$I$3="","",IF(申込画面!O16="","",申込画面!O16))</f>
        <v/>
      </c>
      <c r="I23" s="62" t="str">
        <f>IF(申込画面!P16="","",申込画面!P16)</f>
        <v/>
      </c>
      <c r="J23" s="116"/>
    </row>
    <row r="24" spans="1:10" ht="21" customHeight="1">
      <c r="A24" s="58">
        <v>14</v>
      </c>
      <c r="B24" s="80" t="str">
        <f>IF(申込画面!I17="","",申込画面!I17)</f>
        <v/>
      </c>
      <c r="C24" s="59" t="str">
        <f>IF(申込画面!J17="","",申込画面!J17)</f>
        <v/>
      </c>
      <c r="D24" s="60" t="str">
        <f>IF(申込画面!K17="","",申込画面!K17)</f>
        <v/>
      </c>
      <c r="E24" s="60" t="str">
        <f>IF(申込画面!L17="","",申込画面!L17)</f>
        <v/>
      </c>
      <c r="F24" s="61" t="str">
        <f>IF(申込画面!M17="","",申込画面!M17)</f>
        <v/>
      </c>
      <c r="G24" s="62" t="str">
        <f>IF(使用願!$I$3="","",IF(申込画面!N17="","",申込画面!N17))</f>
        <v/>
      </c>
      <c r="H24" s="62" t="str">
        <f>IF(使用願!$I$3="","",IF(申込画面!O17="","",申込画面!O17))</f>
        <v/>
      </c>
      <c r="I24" s="62" t="str">
        <f>IF(申込画面!P17="","",申込画面!P17)</f>
        <v/>
      </c>
      <c r="J24" s="116"/>
    </row>
    <row r="25" spans="1:10" ht="21" customHeight="1">
      <c r="A25" s="58">
        <v>15</v>
      </c>
      <c r="B25" s="80" t="str">
        <f>IF(申込画面!I18="","",申込画面!I18)</f>
        <v/>
      </c>
      <c r="C25" s="59" t="str">
        <f>IF(申込画面!J18="","",申込画面!J18)</f>
        <v/>
      </c>
      <c r="D25" s="60" t="str">
        <f>IF(申込画面!K18="","",申込画面!K18)</f>
        <v/>
      </c>
      <c r="E25" s="60" t="str">
        <f>IF(申込画面!L18="","",申込画面!L18)</f>
        <v/>
      </c>
      <c r="F25" s="61" t="str">
        <f>IF(申込画面!M18="","",申込画面!M18)</f>
        <v/>
      </c>
      <c r="G25" s="62" t="str">
        <f>IF(使用願!$I$3="","",IF(申込画面!N18="","",申込画面!N18))</f>
        <v/>
      </c>
      <c r="H25" s="62" t="str">
        <f>IF(使用願!$I$3="","",IF(申込画面!O18="","",申込画面!O18))</f>
        <v/>
      </c>
      <c r="I25" s="62" t="str">
        <f>IF(申込画面!P18="","",申込画面!P18)</f>
        <v/>
      </c>
      <c r="J25" s="116"/>
    </row>
    <row r="26" spans="1:10" ht="21" customHeight="1">
      <c r="A26" s="58">
        <v>16</v>
      </c>
      <c r="B26" s="80" t="str">
        <f>IF(申込画面!I19="","",申込画面!I19)</f>
        <v/>
      </c>
      <c r="C26" s="59" t="str">
        <f>IF(申込画面!J19="","",申込画面!J19)</f>
        <v/>
      </c>
      <c r="D26" s="60" t="str">
        <f>IF(申込画面!K19="","",申込画面!K19)</f>
        <v/>
      </c>
      <c r="E26" s="60" t="str">
        <f>IF(申込画面!L19="","",申込画面!L19)</f>
        <v/>
      </c>
      <c r="F26" s="61" t="str">
        <f>IF(申込画面!M19="","",申込画面!M19)</f>
        <v/>
      </c>
      <c r="G26" s="62" t="str">
        <f>IF(使用願!$I$3="","",IF(申込画面!N19="","",申込画面!N19))</f>
        <v/>
      </c>
      <c r="H26" s="62" t="str">
        <f>IF(使用願!$I$3="","",IF(申込画面!O19="","",申込画面!O19))</f>
        <v/>
      </c>
      <c r="I26" s="62" t="str">
        <f>IF(申込画面!P19="","",申込画面!P19)</f>
        <v/>
      </c>
      <c r="J26" s="116"/>
    </row>
    <row r="27" spans="1:10" ht="21" customHeight="1">
      <c r="A27" s="58">
        <v>17</v>
      </c>
      <c r="B27" s="80" t="str">
        <f>IF(申込画面!I20="","",申込画面!I20)</f>
        <v/>
      </c>
      <c r="C27" s="59" t="str">
        <f>IF(申込画面!J20="","",申込画面!J20)</f>
        <v/>
      </c>
      <c r="D27" s="60" t="str">
        <f>IF(申込画面!K20="","",申込画面!K20)</f>
        <v/>
      </c>
      <c r="E27" s="60" t="str">
        <f>IF(申込画面!L20="","",申込画面!L20)</f>
        <v/>
      </c>
      <c r="F27" s="61" t="str">
        <f>IF(申込画面!M20="","",申込画面!M20)</f>
        <v/>
      </c>
      <c r="G27" s="62" t="str">
        <f>IF(使用願!$I$3="","",IF(申込画面!N20="","",申込画面!N20))</f>
        <v/>
      </c>
      <c r="H27" s="62" t="str">
        <f>IF(使用願!$I$3="","",IF(申込画面!O20="","",申込画面!O20))</f>
        <v/>
      </c>
      <c r="I27" s="62" t="str">
        <f>IF(申込画面!P20="","",申込画面!P20)</f>
        <v/>
      </c>
      <c r="J27" s="116"/>
    </row>
    <row r="28" spans="1:10" ht="21" customHeight="1">
      <c r="A28" s="58">
        <v>18</v>
      </c>
      <c r="B28" s="80" t="str">
        <f>IF(申込画面!I21="","",申込画面!I21)</f>
        <v/>
      </c>
      <c r="C28" s="59" t="str">
        <f>IF(申込画面!J21="","",申込画面!J21)</f>
        <v/>
      </c>
      <c r="D28" s="60" t="str">
        <f>IF(申込画面!K21="","",申込画面!K21)</f>
        <v/>
      </c>
      <c r="E28" s="60" t="str">
        <f>IF(申込画面!L21="","",申込画面!L21)</f>
        <v/>
      </c>
      <c r="F28" s="61" t="str">
        <f>IF(申込画面!M21="","",申込画面!M21)</f>
        <v/>
      </c>
      <c r="G28" s="62" t="str">
        <f>IF(使用願!$I$3="","",IF(申込画面!N21="","",申込画面!N21))</f>
        <v/>
      </c>
      <c r="H28" s="62" t="str">
        <f>IF(使用願!$I$3="","",IF(申込画面!O21="","",申込画面!O21))</f>
        <v/>
      </c>
      <c r="I28" s="62" t="str">
        <f>IF(申込画面!P21="","",申込画面!P21)</f>
        <v/>
      </c>
      <c r="J28" s="116"/>
    </row>
    <row r="29" spans="1:10" ht="21" customHeight="1">
      <c r="A29" s="58">
        <v>19</v>
      </c>
      <c r="B29" s="80" t="str">
        <f>IF(申込画面!I22="","",申込画面!I22)</f>
        <v/>
      </c>
      <c r="C29" s="59" t="str">
        <f>IF(申込画面!J22="","",申込画面!J22)</f>
        <v/>
      </c>
      <c r="D29" s="60" t="str">
        <f>IF(申込画面!K22="","",申込画面!K22)</f>
        <v/>
      </c>
      <c r="E29" s="60" t="str">
        <f>IF(申込画面!L22="","",申込画面!L22)</f>
        <v/>
      </c>
      <c r="F29" s="61" t="str">
        <f>IF(申込画面!M22="","",申込画面!M22)</f>
        <v/>
      </c>
      <c r="G29" s="62" t="str">
        <f>IF(使用願!$I$3="","",IF(申込画面!N22="","",申込画面!N22))</f>
        <v/>
      </c>
      <c r="H29" s="62" t="str">
        <f>IF(使用願!$I$3="","",IF(申込画面!O22="","",申込画面!O22))</f>
        <v/>
      </c>
      <c r="I29" s="62" t="str">
        <f>IF(申込画面!P22="","",申込画面!P22)</f>
        <v/>
      </c>
      <c r="J29" s="116"/>
    </row>
    <row r="30" spans="1:10" ht="21" customHeight="1">
      <c r="A30" s="58">
        <v>20</v>
      </c>
      <c r="B30" s="80" t="str">
        <f>IF(申込画面!I23="","",申込画面!I23)</f>
        <v/>
      </c>
      <c r="C30" s="59" t="str">
        <f>IF(申込画面!J23="","",申込画面!J23)</f>
        <v/>
      </c>
      <c r="D30" s="60" t="str">
        <f>IF(申込画面!K23="","",申込画面!K23)</f>
        <v/>
      </c>
      <c r="E30" s="60" t="str">
        <f>IF(申込画面!L23="","",申込画面!L23)</f>
        <v/>
      </c>
      <c r="F30" s="61" t="str">
        <f>IF(申込画面!M23="","",申込画面!M23)</f>
        <v/>
      </c>
      <c r="G30" s="62" t="str">
        <f>IF(使用願!$I$3="","",IF(申込画面!N23="","",申込画面!N23))</f>
        <v/>
      </c>
      <c r="H30" s="62" t="str">
        <f>IF(使用願!$I$3="","",IF(申込画面!O23="","",申込画面!O23))</f>
        <v/>
      </c>
      <c r="I30" s="62" t="str">
        <f>IF(申込画面!P23="","",申込画面!P23)</f>
        <v/>
      </c>
      <c r="J30" s="116"/>
    </row>
    <row r="31" spans="1:10" ht="21" customHeight="1">
      <c r="A31" s="58">
        <v>21</v>
      </c>
      <c r="B31" s="80" t="str">
        <f>IF(申込画面!I24="","",申込画面!I24)</f>
        <v/>
      </c>
      <c r="C31" s="59" t="str">
        <f>IF(申込画面!J24="","",申込画面!J24)</f>
        <v/>
      </c>
      <c r="D31" s="60" t="str">
        <f>IF(申込画面!K24="","",申込画面!K24)</f>
        <v/>
      </c>
      <c r="E31" s="60" t="str">
        <f>IF(申込画面!L24="","",申込画面!L24)</f>
        <v/>
      </c>
      <c r="F31" s="61" t="str">
        <f>IF(申込画面!M24="","",申込画面!M24)</f>
        <v/>
      </c>
      <c r="G31" s="62" t="str">
        <f>IF(使用願!$I$3="","",IF(申込画面!N24="","",申込画面!N24))</f>
        <v/>
      </c>
      <c r="H31" s="62" t="str">
        <f>IF(使用願!$I$3="","",IF(申込画面!O24="","",申込画面!O24))</f>
        <v/>
      </c>
      <c r="I31" s="62" t="str">
        <f>IF(申込画面!P24="","",申込画面!P24)</f>
        <v/>
      </c>
      <c r="J31" s="116"/>
    </row>
    <row r="32" spans="1:10" ht="21" customHeight="1">
      <c r="A32" s="58">
        <v>22</v>
      </c>
      <c r="B32" s="80" t="str">
        <f>IF(申込画面!I25="","",申込画面!I25)</f>
        <v/>
      </c>
      <c r="C32" s="59" t="str">
        <f>IF(申込画面!J25="","",申込画面!J25)</f>
        <v/>
      </c>
      <c r="D32" s="60" t="str">
        <f>IF(申込画面!K25="","",申込画面!K25)</f>
        <v/>
      </c>
      <c r="E32" s="60" t="str">
        <f>IF(申込画面!L25="","",申込画面!L25)</f>
        <v/>
      </c>
      <c r="F32" s="61" t="str">
        <f>IF(申込画面!M25="","",申込画面!M25)</f>
        <v/>
      </c>
      <c r="G32" s="62" t="str">
        <f>IF(使用願!$I$3="","",IF(申込画面!N25="","",申込画面!N25))</f>
        <v/>
      </c>
      <c r="H32" s="62" t="str">
        <f>IF(使用願!$I$3="","",IF(申込画面!O25="","",申込画面!O25))</f>
        <v/>
      </c>
      <c r="I32" s="62" t="str">
        <f>IF(申込画面!P25="","",申込画面!P25)</f>
        <v/>
      </c>
      <c r="J32" s="116"/>
    </row>
    <row r="33" spans="1:10" ht="21" customHeight="1">
      <c r="A33" s="58">
        <v>23</v>
      </c>
      <c r="B33" s="80" t="str">
        <f>IF(申込画面!I26="","",申込画面!I26)</f>
        <v/>
      </c>
      <c r="C33" s="59" t="str">
        <f>IF(申込画面!J26="","",申込画面!J26)</f>
        <v/>
      </c>
      <c r="D33" s="60" t="str">
        <f>IF(申込画面!K26="","",申込画面!K26)</f>
        <v/>
      </c>
      <c r="E33" s="60" t="str">
        <f>IF(申込画面!L26="","",申込画面!L26)</f>
        <v/>
      </c>
      <c r="F33" s="61" t="str">
        <f>IF(申込画面!M26="","",申込画面!M26)</f>
        <v/>
      </c>
      <c r="G33" s="62" t="str">
        <f>IF(使用願!$I$3="","",IF(申込画面!N26="","",申込画面!N26))</f>
        <v/>
      </c>
      <c r="H33" s="62" t="str">
        <f>IF(使用願!$I$3="","",IF(申込画面!O26="","",申込画面!O26))</f>
        <v/>
      </c>
      <c r="I33" s="62" t="str">
        <f>IF(申込画面!P26="","",申込画面!P26)</f>
        <v/>
      </c>
      <c r="J33" s="116"/>
    </row>
    <row r="34" spans="1:10" ht="21" customHeight="1">
      <c r="A34" s="58">
        <v>24</v>
      </c>
      <c r="B34" s="80" t="str">
        <f>IF(申込画面!I27="","",申込画面!I27)</f>
        <v/>
      </c>
      <c r="C34" s="59" t="str">
        <f>IF(申込画面!J27="","",申込画面!J27)</f>
        <v/>
      </c>
      <c r="D34" s="60" t="str">
        <f>IF(申込画面!K27="","",申込画面!K27)</f>
        <v/>
      </c>
      <c r="E34" s="60" t="str">
        <f>IF(申込画面!L27="","",申込画面!L27)</f>
        <v/>
      </c>
      <c r="F34" s="61" t="str">
        <f>IF(申込画面!M27="","",申込画面!M27)</f>
        <v/>
      </c>
      <c r="G34" s="62" t="str">
        <f>IF(使用願!$I$3="","",IF(申込画面!N27="","",申込画面!N27))</f>
        <v/>
      </c>
      <c r="H34" s="62" t="str">
        <f>IF(使用願!$I$3="","",IF(申込画面!O27="","",申込画面!O27))</f>
        <v/>
      </c>
      <c r="I34" s="62" t="str">
        <f>IF(申込画面!P27="","",申込画面!P27)</f>
        <v/>
      </c>
      <c r="J34" s="116"/>
    </row>
    <row r="35" spans="1:10" ht="21" customHeight="1">
      <c r="A35" s="58">
        <v>25</v>
      </c>
      <c r="B35" s="80" t="str">
        <f>IF(申込画面!I28="","",申込画面!I28)</f>
        <v/>
      </c>
      <c r="C35" s="59" t="str">
        <f>IF(申込画面!J28="","",申込画面!J28)</f>
        <v/>
      </c>
      <c r="D35" s="60" t="str">
        <f>IF(申込画面!K28="","",申込画面!K28)</f>
        <v/>
      </c>
      <c r="E35" s="60" t="str">
        <f>IF(申込画面!L28="","",申込画面!L28)</f>
        <v/>
      </c>
      <c r="F35" s="61" t="str">
        <f>IF(申込画面!M28="","",申込画面!M28)</f>
        <v/>
      </c>
      <c r="G35" s="62" t="str">
        <f>IF(使用願!$I$3="","",IF(申込画面!N28="","",申込画面!N28))</f>
        <v/>
      </c>
      <c r="H35" s="62" t="str">
        <f>IF(使用願!$I$3="","",IF(申込画面!O28="","",申込画面!O28))</f>
        <v/>
      </c>
      <c r="I35" s="62" t="str">
        <f>IF(申込画面!P28="","",申込画面!P28)</f>
        <v/>
      </c>
      <c r="J35" s="116"/>
    </row>
    <row r="36" spans="1:10" ht="21" customHeight="1">
      <c r="A36" s="58">
        <v>26</v>
      </c>
      <c r="B36" s="80" t="str">
        <f>IF(申込画面!I29="","",申込画面!I29)</f>
        <v/>
      </c>
      <c r="C36" s="59" t="str">
        <f>IF(申込画面!J29="","",申込画面!J29)</f>
        <v/>
      </c>
      <c r="D36" s="60" t="str">
        <f>IF(申込画面!K29="","",申込画面!K29)</f>
        <v/>
      </c>
      <c r="E36" s="60" t="str">
        <f>IF(申込画面!L29="","",申込画面!L29)</f>
        <v/>
      </c>
      <c r="F36" s="61" t="str">
        <f>IF(申込画面!M29="","",申込画面!M29)</f>
        <v/>
      </c>
      <c r="G36" s="62" t="str">
        <f>IF(使用願!$I$3="","",IF(申込画面!N29="","",申込画面!N29))</f>
        <v/>
      </c>
      <c r="H36" s="62" t="str">
        <f>IF(使用願!$I$3="","",IF(申込画面!O29="","",申込画面!O29))</f>
        <v/>
      </c>
      <c r="I36" s="62" t="str">
        <f>IF(申込画面!P29="","",申込画面!P29)</f>
        <v/>
      </c>
      <c r="J36" s="116"/>
    </row>
    <row r="37" spans="1:10" ht="21" customHeight="1">
      <c r="A37" s="58">
        <v>27</v>
      </c>
      <c r="B37" s="80" t="str">
        <f>IF(申込画面!I30="","",申込画面!I30)</f>
        <v/>
      </c>
      <c r="C37" s="59" t="str">
        <f>IF(申込画面!J30="","",申込画面!J30)</f>
        <v/>
      </c>
      <c r="D37" s="60" t="str">
        <f>IF(申込画面!K30="","",申込画面!K30)</f>
        <v/>
      </c>
      <c r="E37" s="60" t="str">
        <f>IF(申込画面!L30="","",申込画面!L30)</f>
        <v/>
      </c>
      <c r="F37" s="61" t="str">
        <f>IF(申込画面!M30="","",申込画面!M30)</f>
        <v/>
      </c>
      <c r="G37" s="62" t="str">
        <f>IF(使用願!$I$3="","",IF(申込画面!N30="","",申込画面!N30))</f>
        <v/>
      </c>
      <c r="H37" s="62" t="str">
        <f>IF(使用願!$I$3="","",IF(申込画面!O30="","",申込画面!O30))</f>
        <v/>
      </c>
      <c r="I37" s="62" t="str">
        <f>IF(申込画面!P30="","",申込画面!P30)</f>
        <v/>
      </c>
      <c r="J37" s="116"/>
    </row>
    <row r="38" spans="1:10" ht="21" customHeight="1">
      <c r="A38" s="58">
        <v>28</v>
      </c>
      <c r="B38" s="80" t="str">
        <f>IF(申込画面!I31="","",申込画面!I31)</f>
        <v/>
      </c>
      <c r="C38" s="59" t="str">
        <f>IF(申込画面!J31="","",申込画面!J31)</f>
        <v/>
      </c>
      <c r="D38" s="60" t="str">
        <f>IF(申込画面!K31="","",申込画面!K31)</f>
        <v/>
      </c>
      <c r="E38" s="60" t="str">
        <f>IF(申込画面!L31="","",申込画面!L31)</f>
        <v/>
      </c>
      <c r="F38" s="61" t="str">
        <f>IF(申込画面!M31="","",申込画面!M31)</f>
        <v/>
      </c>
      <c r="G38" s="62" t="str">
        <f>IF(使用願!$I$3="","",IF(申込画面!N31="","",申込画面!N31))</f>
        <v/>
      </c>
      <c r="H38" s="62" t="str">
        <f>IF(使用願!$I$3="","",IF(申込画面!O31="","",申込画面!O31))</f>
        <v/>
      </c>
      <c r="I38" s="62" t="str">
        <f>IF(申込画面!P31="","",申込画面!P31)</f>
        <v/>
      </c>
      <c r="J38" s="116"/>
    </row>
    <row r="39" spans="1:10" ht="21" customHeight="1">
      <c r="A39" s="58">
        <v>29</v>
      </c>
      <c r="B39" s="80" t="str">
        <f>IF(申込画面!I32="","",申込画面!I32)</f>
        <v/>
      </c>
      <c r="C39" s="59" t="str">
        <f>IF(申込画面!J32="","",申込画面!J32)</f>
        <v/>
      </c>
      <c r="D39" s="60" t="str">
        <f>IF(申込画面!K32="","",申込画面!K32)</f>
        <v/>
      </c>
      <c r="E39" s="60" t="str">
        <f>IF(申込画面!L32="","",申込画面!L32)</f>
        <v/>
      </c>
      <c r="F39" s="61" t="str">
        <f>IF(申込画面!M32="","",申込画面!M32)</f>
        <v/>
      </c>
      <c r="G39" s="62" t="str">
        <f>IF(使用願!$I$3="","",IF(申込画面!N32="","",申込画面!N32))</f>
        <v/>
      </c>
      <c r="H39" s="62" t="str">
        <f>IF(使用願!$I$3="","",IF(申込画面!O32="","",申込画面!O32))</f>
        <v/>
      </c>
      <c r="I39" s="62" t="str">
        <f>IF(申込画面!P32="","",申込画面!P32)</f>
        <v/>
      </c>
      <c r="J39" s="116"/>
    </row>
    <row r="40" spans="1:10" ht="21" customHeight="1">
      <c r="A40" s="58">
        <v>30</v>
      </c>
      <c r="B40" s="80" t="str">
        <f>IF(申込画面!I33="","",申込画面!I33)</f>
        <v/>
      </c>
      <c r="C40" s="59" t="str">
        <f>IF(申込画面!J33="","",申込画面!J33)</f>
        <v/>
      </c>
      <c r="D40" s="60" t="str">
        <f>IF(申込画面!K33="","",申込画面!K33)</f>
        <v/>
      </c>
      <c r="E40" s="60" t="str">
        <f>IF(申込画面!L33="","",申込画面!L33)</f>
        <v/>
      </c>
      <c r="F40" s="61" t="str">
        <f>IF(申込画面!M33="","",申込画面!M33)</f>
        <v/>
      </c>
      <c r="G40" s="62" t="str">
        <f>IF(使用願!$I$3="","",IF(申込画面!N33="","",申込画面!N33))</f>
        <v/>
      </c>
      <c r="H40" s="62" t="str">
        <f>IF(使用願!$I$3="","",IF(申込画面!O33="","",申込画面!O33))</f>
        <v/>
      </c>
      <c r="I40" s="62" t="str">
        <f>IF(申込画面!P33="","",申込画面!P33)</f>
        <v/>
      </c>
      <c r="J40" s="116"/>
    </row>
    <row r="41" spans="1:10" ht="21" customHeight="1" thickBot="1">
      <c r="A41" s="63">
        <v>31</v>
      </c>
      <c r="B41" s="80" t="str">
        <f>IF(申込画面!I34="","",申込画面!I34)</f>
        <v/>
      </c>
      <c r="C41" s="59" t="str">
        <f>IF(申込画面!J34="","",申込画面!J34)</f>
        <v/>
      </c>
      <c r="D41" s="60" t="str">
        <f>IF(申込画面!K34="","",申込画面!K34)</f>
        <v/>
      </c>
      <c r="E41" s="60" t="str">
        <f>IF(申込画面!L34="","",申込画面!L34)</f>
        <v/>
      </c>
      <c r="F41" s="61" t="str">
        <f>IF(申込画面!M34="","",申込画面!M34)</f>
        <v/>
      </c>
      <c r="G41" s="62" t="str">
        <f>IF(使用願!$I$3="","",IF(申込画面!N34="","",申込画面!N34))</f>
        <v/>
      </c>
      <c r="H41" s="62" t="str">
        <f>IF(使用願!$I$3="","",IF(申込画面!O34="","",申込画面!O34))</f>
        <v/>
      </c>
      <c r="I41" s="62" t="str">
        <f>IF(申込画面!P34="","",申込画面!P34)</f>
        <v/>
      </c>
      <c r="J41" s="117"/>
    </row>
    <row r="42" spans="1:10" ht="21" customHeight="1" thickBot="1">
      <c r="A42" s="202" t="s">
        <v>6</v>
      </c>
      <c r="B42" s="203"/>
      <c r="C42" s="204"/>
      <c r="D42" s="64"/>
      <c r="E42" s="64"/>
      <c r="F42" s="65" t="str">
        <f t="shared" ref="F42:F43" si="0">IF(C42="","",CEILING((E42-D42)*24,1))</f>
        <v/>
      </c>
      <c r="G42" s="65"/>
      <c r="H42" s="66">
        <f>SUM(H11:H41)</f>
        <v>0</v>
      </c>
      <c r="I42" s="66"/>
      <c r="J42" s="66"/>
    </row>
    <row r="43" spans="1:10">
      <c r="A43" s="67"/>
      <c r="B43" s="67"/>
      <c r="C43" s="67"/>
      <c r="D43" s="68"/>
      <c r="E43" s="68"/>
      <c r="F43" s="69" t="str">
        <f t="shared" si="0"/>
        <v/>
      </c>
      <c r="G43" s="69"/>
      <c r="H43" s="70"/>
      <c r="I43" s="70"/>
      <c r="J43" s="70"/>
    </row>
    <row r="44" spans="1:10">
      <c r="A44" s="70"/>
      <c r="B44" s="67"/>
      <c r="C44" s="70"/>
      <c r="D44" s="70"/>
      <c r="E44" s="70"/>
      <c r="F44" s="70"/>
      <c r="G44" s="70"/>
      <c r="H44" s="70"/>
      <c r="I44" s="70"/>
      <c r="J44" s="70"/>
    </row>
    <row r="45" spans="1:10">
      <c r="D45" s="72"/>
      <c r="E45" s="72"/>
      <c r="F45" s="72"/>
      <c r="G45" s="72"/>
      <c r="H45" s="72"/>
      <c r="I45" s="72"/>
      <c r="J45" s="72"/>
    </row>
    <row r="46" spans="1:10">
      <c r="D46" s="73"/>
      <c r="E46" s="70"/>
      <c r="F46" s="70"/>
      <c r="G46" s="70"/>
      <c r="H46" s="70"/>
      <c r="I46" s="70"/>
      <c r="J46" s="70"/>
    </row>
    <row r="47" spans="1:10">
      <c r="D47" s="72"/>
      <c r="E47" s="72"/>
      <c r="F47" s="70"/>
      <c r="G47" s="70"/>
      <c r="H47" s="70"/>
      <c r="I47" s="70"/>
      <c r="J47" s="70"/>
    </row>
    <row r="48" spans="1:10">
      <c r="D48" s="74"/>
      <c r="E48" s="70"/>
      <c r="F48" s="70"/>
      <c r="G48" s="70"/>
      <c r="H48" s="75"/>
      <c r="I48" s="75"/>
      <c r="J48" s="75"/>
    </row>
    <row r="49" spans="1:10">
      <c r="A49" s="70"/>
      <c r="B49" s="76"/>
      <c r="C49" s="77"/>
      <c r="D49" s="78"/>
      <c r="E49" s="78"/>
      <c r="F49" s="69"/>
      <c r="G49" s="69"/>
      <c r="H49" s="79"/>
      <c r="I49" s="79"/>
      <c r="J49" s="79"/>
    </row>
    <row r="50" spans="1:10">
      <c r="A50" s="70"/>
      <c r="B50" s="76"/>
      <c r="C50" s="77"/>
      <c r="D50" s="78"/>
      <c r="E50" s="78"/>
      <c r="F50" s="69"/>
      <c r="G50" s="69"/>
      <c r="H50" s="79"/>
      <c r="I50" s="79"/>
      <c r="J50" s="79"/>
    </row>
    <row r="51" spans="1:10">
      <c r="A51" s="70"/>
      <c r="B51" s="76"/>
      <c r="C51" s="77"/>
      <c r="D51" s="78"/>
      <c r="E51" s="78"/>
      <c r="F51" s="69"/>
      <c r="G51" s="69"/>
      <c r="H51" s="79"/>
      <c r="I51" s="79"/>
      <c r="J51" s="79"/>
    </row>
    <row r="52" spans="1:10">
      <c r="A52" s="70"/>
      <c r="B52" s="76"/>
      <c r="C52" s="77"/>
      <c r="D52" s="78"/>
      <c r="E52" s="78"/>
      <c r="F52" s="69"/>
      <c r="G52" s="69"/>
      <c r="H52" s="79"/>
      <c r="I52" s="79"/>
      <c r="J52" s="79"/>
    </row>
    <row r="53" spans="1:10">
      <c r="A53" s="70"/>
      <c r="B53" s="76"/>
      <c r="C53" s="77"/>
      <c r="D53" s="78"/>
      <c r="E53" s="78"/>
      <c r="F53" s="69"/>
      <c r="G53" s="69"/>
      <c r="H53" s="79"/>
      <c r="I53" s="79"/>
      <c r="J53" s="79"/>
    </row>
    <row r="54" spans="1:10">
      <c r="A54" s="70"/>
      <c r="B54" s="76"/>
      <c r="C54" s="77"/>
      <c r="D54" s="78"/>
      <c r="E54" s="78"/>
      <c r="F54" s="69"/>
      <c r="G54" s="69"/>
      <c r="H54" s="79"/>
      <c r="I54" s="79"/>
      <c r="J54" s="79"/>
    </row>
    <row r="55" spans="1:10">
      <c r="A55" s="70"/>
      <c r="B55" s="76"/>
      <c r="C55" s="77"/>
      <c r="D55" s="78"/>
      <c r="E55" s="78"/>
      <c r="F55" s="69"/>
      <c r="G55" s="69"/>
      <c r="H55" s="79"/>
      <c r="I55" s="79"/>
      <c r="J55" s="79"/>
    </row>
    <row r="56" spans="1:10">
      <c r="A56" s="70"/>
      <c r="B56" s="76"/>
      <c r="C56" s="77"/>
      <c r="D56" s="78"/>
      <c r="E56" s="78"/>
      <c r="F56" s="69"/>
      <c r="G56" s="69"/>
      <c r="H56" s="79"/>
      <c r="I56" s="79"/>
      <c r="J56" s="79"/>
    </row>
    <row r="57" spans="1:10">
      <c r="A57" s="70"/>
      <c r="B57" s="76"/>
      <c r="C57" s="77"/>
      <c r="D57" s="78"/>
      <c r="E57" s="78"/>
      <c r="F57" s="69"/>
      <c r="G57" s="69"/>
      <c r="H57" s="79"/>
      <c r="I57" s="79"/>
      <c r="J57" s="79"/>
    </row>
    <row r="58" spans="1:10">
      <c r="A58" s="70"/>
      <c r="B58" s="76"/>
      <c r="C58" s="77"/>
      <c r="D58" s="78"/>
      <c r="E58" s="78"/>
      <c r="F58" s="69"/>
      <c r="G58" s="69"/>
      <c r="H58" s="79"/>
      <c r="I58" s="79"/>
      <c r="J58" s="79"/>
    </row>
    <row r="59" spans="1:10">
      <c r="A59" s="70"/>
      <c r="B59" s="76"/>
      <c r="C59" s="77"/>
      <c r="D59" s="78"/>
      <c r="E59" s="78"/>
      <c r="F59" s="69"/>
      <c r="G59" s="69"/>
      <c r="H59" s="79"/>
      <c r="I59" s="79"/>
      <c r="J59" s="79"/>
    </row>
    <row r="60" spans="1:10">
      <c r="A60" s="70"/>
      <c r="B60" s="76"/>
      <c r="C60" s="77"/>
      <c r="D60" s="78"/>
      <c r="E60" s="78"/>
      <c r="F60" s="69"/>
      <c r="G60" s="69"/>
      <c r="H60" s="79"/>
      <c r="I60" s="79"/>
      <c r="J60" s="79"/>
    </row>
    <row r="61" spans="1:10">
      <c r="A61" s="70"/>
      <c r="B61" s="76"/>
      <c r="C61" s="77"/>
      <c r="D61" s="78"/>
      <c r="E61" s="78"/>
      <c r="F61" s="69"/>
      <c r="G61" s="69"/>
      <c r="H61" s="79"/>
      <c r="I61" s="79"/>
      <c r="J61" s="79"/>
    </row>
    <row r="62" spans="1:10">
      <c r="A62" s="70"/>
      <c r="B62" s="76"/>
      <c r="C62" s="77"/>
      <c r="D62" s="78"/>
      <c r="E62" s="78"/>
      <c r="F62" s="69"/>
      <c r="G62" s="69"/>
      <c r="H62" s="79"/>
      <c r="I62" s="79"/>
      <c r="J62" s="79"/>
    </row>
    <row r="63" spans="1:10">
      <c r="A63" s="70"/>
      <c r="B63" s="76"/>
      <c r="C63" s="77"/>
      <c r="D63" s="78"/>
      <c r="E63" s="78"/>
      <c r="F63" s="69"/>
      <c r="G63" s="69"/>
      <c r="H63" s="79"/>
      <c r="I63" s="79"/>
      <c r="J63" s="79"/>
    </row>
  </sheetData>
  <sheetProtection algorithmName="SHA-512" hashValue="SJtoHroN4gURolcXalkEr0WpuvRH/BQR5blkWHCBxXKv7Yd8LVzdwV4q3ag5pFMdbk+FAR1zL98vG5nRBjk3nQ==" saltValue="NfcfzUJXZb51BcRdAxxfKA==" spinCount="100000" sheet="1" objects="1" scenarios="1"/>
  <mergeCells count="6">
    <mergeCell ref="A3:J3"/>
    <mergeCell ref="A42:C42"/>
    <mergeCell ref="I5:J5"/>
    <mergeCell ref="I6:J6"/>
    <mergeCell ref="I7:J7"/>
    <mergeCell ref="I8:J8"/>
  </mergeCells>
  <phoneticPr fontId="5"/>
  <conditionalFormatting sqref="C49:J63 F42:G43 J11:J41">
    <cfRule type="expression" dxfId="3" priority="5">
      <formula>$J11="男"</formula>
    </cfRule>
    <cfRule type="expression" dxfId="2" priority="6">
      <formula>$J11="女"</formula>
    </cfRule>
  </conditionalFormatting>
  <conditionalFormatting sqref="C11:I41">
    <cfRule type="expression" dxfId="1" priority="3">
      <formula>$J11="男"</formula>
    </cfRule>
    <cfRule type="expression" dxfId="0" priority="4">
      <formula>$J11="女"</formula>
    </cfRule>
  </conditionalFormatting>
  <dataValidations count="2">
    <dataValidation type="list" allowBlank="1" showInputMessage="1" showErrorMessage="1" sqref="B43 B45:B63" xr:uid="{9201293D-F794-4D9F-89D5-5A1D6CF9AC8B}">
      <formula1>$U$10:$U$11</formula1>
    </dataValidation>
    <dataValidation imeMode="on" allowBlank="1" showInputMessage="1" showErrorMessage="1" sqref="C43 C45:C63" xr:uid="{59739141-9B0F-4C65-B647-537758397E29}"/>
  </dataValidations>
  <pageMargins left="0.70866141732283472" right="0.70866141732283472" top="0.94488188976377963" bottom="0.9448818897637796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申込画面</vt:lpstr>
      <vt:lpstr>使用願</vt:lpstr>
      <vt:lpstr>内訳書</vt:lpstr>
      <vt:lpstr>使用願!Print_Area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 裕喜</dc:creator>
  <cp:lastModifiedBy>信國 昌子</cp:lastModifiedBy>
  <cp:lastPrinted>2025-12-23T08:02:47Z</cp:lastPrinted>
  <dcterms:created xsi:type="dcterms:W3CDTF">2015-06-05T18:19:34Z</dcterms:created>
  <dcterms:modified xsi:type="dcterms:W3CDTF">2026-05-01T02:32:57Z</dcterms:modified>
</cp:coreProperties>
</file>